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 filterPrivacy="1" codeName="ThisWorkbook" defaultThemeVersion="124226"/>
  <xr:revisionPtr revIDLastSave="0" documentId="13_ncr:1_{FDD56855-40BA-4276-878C-0BFED090A16D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SOLICITUD_LEÑA_CARBÓN" sheetId="1" r:id="rId1"/>
  </sheets>
  <definedNames>
    <definedName name="_xlnm.Print_Area" localSheetId="0">SOLICITUD_LEÑA_CARBÓN!$A$1:$N$41</definedName>
  </definedNames>
  <calcPr calcId="191029"/>
</workbook>
</file>

<file path=xl/calcChain.xml><?xml version="1.0" encoding="utf-8"?>
<calcChain xmlns="http://schemas.openxmlformats.org/spreadsheetml/2006/main">
  <c r="BJ4" i="1" l="1"/>
  <c r="BJ5" i="1"/>
  <c r="BJ6" i="1"/>
  <c r="BJ7" i="1"/>
  <c r="BJ8" i="1"/>
  <c r="BJ9" i="1"/>
  <c r="BJ10" i="1"/>
  <c r="BJ11" i="1"/>
  <c r="BJ12" i="1"/>
  <c r="BJ13" i="1"/>
  <c r="BJ14" i="1"/>
  <c r="BJ15" i="1"/>
  <c r="BJ16" i="1"/>
  <c r="BJ17" i="1"/>
  <c r="BJ18" i="1"/>
  <c r="BJ19" i="1"/>
  <c r="BJ20" i="1"/>
  <c r="BJ21" i="1"/>
  <c r="BJ22" i="1"/>
  <c r="BJ23" i="1"/>
  <c r="BJ3" i="1"/>
  <c r="H25" i="1"/>
  <c r="K22" i="1"/>
  <c r="M22" i="1"/>
  <c r="K23" i="1"/>
  <c r="M23" i="1"/>
  <c r="K24" i="1"/>
  <c r="M24" i="1"/>
  <c r="K21" i="1"/>
  <c r="K25" i="1" s="1"/>
  <c r="M21" i="1"/>
  <c r="B11" i="1"/>
  <c r="A37" i="1" s="1"/>
  <c r="D29" i="1"/>
  <c r="B14" i="1"/>
  <c r="F7" i="1"/>
  <c r="CC226" i="1"/>
  <c r="CC225" i="1"/>
  <c r="CC224" i="1"/>
  <c r="CC223" i="1"/>
  <c r="CC222" i="1"/>
  <c r="CC221" i="1"/>
  <c r="CC220" i="1"/>
  <c r="CC219" i="1"/>
  <c r="CC218" i="1"/>
  <c r="CC217" i="1"/>
  <c r="CC216" i="1"/>
  <c r="CC215" i="1"/>
  <c r="CC214" i="1"/>
  <c r="CC213" i="1"/>
  <c r="CC212" i="1"/>
  <c r="CC211" i="1"/>
  <c r="CC210" i="1"/>
  <c r="CC209" i="1"/>
  <c r="CC208" i="1"/>
  <c r="CC207" i="1"/>
  <c r="CC206" i="1"/>
  <c r="CC205" i="1"/>
  <c r="CC204" i="1"/>
  <c r="CC203" i="1"/>
  <c r="CC202" i="1"/>
  <c r="CC201" i="1"/>
  <c r="CC200" i="1"/>
  <c r="CC199" i="1"/>
  <c r="CC198" i="1"/>
  <c r="CC197" i="1"/>
  <c r="CC196" i="1"/>
  <c r="CC195" i="1"/>
  <c r="CC194" i="1"/>
  <c r="CC193" i="1"/>
  <c r="CC192" i="1"/>
  <c r="CC191" i="1"/>
  <c r="CC190" i="1"/>
  <c r="CC189" i="1"/>
  <c r="CC188" i="1"/>
  <c r="CC187" i="1"/>
  <c r="CC186" i="1"/>
  <c r="CC185" i="1"/>
  <c r="CC184" i="1"/>
  <c r="CC183" i="1"/>
  <c r="CC182" i="1"/>
  <c r="CC181" i="1"/>
  <c r="CC180" i="1"/>
  <c r="CC179" i="1"/>
  <c r="CC178" i="1"/>
  <c r="CC177" i="1"/>
  <c r="CC176" i="1"/>
  <c r="CC175" i="1"/>
  <c r="CC174" i="1"/>
  <c r="CC173" i="1"/>
  <c r="CC172" i="1"/>
  <c r="CC171" i="1"/>
  <c r="CC170" i="1"/>
  <c r="CC169" i="1"/>
  <c r="CC168" i="1"/>
  <c r="CC167" i="1"/>
  <c r="CC166" i="1"/>
  <c r="CC165" i="1"/>
  <c r="CC164" i="1"/>
  <c r="CC163" i="1"/>
  <c r="CC162" i="1"/>
  <c r="CC161" i="1"/>
  <c r="CC160" i="1"/>
  <c r="CC159" i="1"/>
  <c r="CC158" i="1"/>
  <c r="CC157" i="1"/>
  <c r="CC156" i="1"/>
  <c r="CC155" i="1"/>
  <c r="CC154" i="1"/>
  <c r="CC153" i="1"/>
  <c r="CC152" i="1"/>
  <c r="CC151" i="1"/>
  <c r="CC150" i="1"/>
  <c r="CC149" i="1"/>
  <c r="CC148" i="1"/>
  <c r="CC147" i="1"/>
  <c r="CC146" i="1"/>
  <c r="CC145" i="1"/>
  <c r="CC144" i="1"/>
  <c r="CC143" i="1"/>
  <c r="CC142" i="1"/>
  <c r="CC141" i="1"/>
  <c r="CC140" i="1"/>
  <c r="CC139" i="1"/>
  <c r="CC138" i="1"/>
  <c r="CC137" i="1"/>
  <c r="CC136" i="1"/>
  <c r="CC135" i="1"/>
  <c r="CC134" i="1"/>
  <c r="CC133" i="1"/>
  <c r="CC132" i="1"/>
  <c r="CC131" i="1"/>
  <c r="CC130" i="1"/>
  <c r="CC129" i="1"/>
  <c r="CC128" i="1"/>
  <c r="CC127" i="1"/>
  <c r="CC126" i="1"/>
  <c r="CC125" i="1"/>
  <c r="CC124" i="1"/>
  <c r="CC123" i="1"/>
  <c r="CC122" i="1"/>
  <c r="CC121" i="1"/>
  <c r="CC120" i="1"/>
  <c r="CC119" i="1"/>
  <c r="CC118" i="1"/>
  <c r="CC117" i="1"/>
  <c r="CC116" i="1"/>
  <c r="CC115" i="1"/>
  <c r="CC114" i="1"/>
  <c r="CC113" i="1"/>
  <c r="CC112" i="1"/>
  <c r="CC111" i="1"/>
  <c r="CC110" i="1"/>
  <c r="CC109" i="1"/>
  <c r="CC108" i="1"/>
  <c r="CC107" i="1"/>
  <c r="CC106" i="1"/>
  <c r="CC105" i="1"/>
  <c r="CC104" i="1"/>
  <c r="CC103" i="1"/>
  <c r="CC102" i="1"/>
  <c r="CC101" i="1"/>
  <c r="CC100" i="1"/>
  <c r="CC99" i="1"/>
  <c r="CC98" i="1"/>
  <c r="CC97" i="1"/>
  <c r="CC96" i="1"/>
  <c r="CC95" i="1"/>
  <c r="CC94" i="1"/>
  <c r="CC93" i="1"/>
  <c r="CC92" i="1"/>
  <c r="CC91" i="1"/>
  <c r="CC90" i="1"/>
  <c r="CC89" i="1"/>
  <c r="CC88" i="1"/>
  <c r="CC87" i="1"/>
  <c r="CC86" i="1"/>
  <c r="CC85" i="1"/>
  <c r="CC84" i="1"/>
  <c r="CC83" i="1"/>
  <c r="CC82" i="1"/>
  <c r="CC81" i="1"/>
  <c r="CC80" i="1"/>
  <c r="CC79" i="1"/>
  <c r="CC78" i="1"/>
  <c r="CC77" i="1"/>
  <c r="CC76" i="1"/>
  <c r="CC75" i="1"/>
  <c r="CC74" i="1"/>
  <c r="CC73" i="1"/>
  <c r="CC72" i="1"/>
  <c r="CC71" i="1"/>
  <c r="CC70" i="1"/>
  <c r="CC69" i="1"/>
  <c r="CC68" i="1"/>
  <c r="CC67" i="1"/>
  <c r="CC66" i="1"/>
  <c r="CC65" i="1"/>
  <c r="CC64" i="1"/>
  <c r="CC63" i="1"/>
  <c r="CC62" i="1"/>
  <c r="CC61" i="1"/>
  <c r="CC60" i="1"/>
  <c r="CC59" i="1"/>
  <c r="CC58" i="1"/>
  <c r="CC57" i="1"/>
  <c r="CC56" i="1"/>
  <c r="CC55" i="1"/>
  <c r="CC54" i="1"/>
  <c r="CC53" i="1"/>
  <c r="CC52" i="1"/>
  <c r="CC51" i="1"/>
  <c r="CC50" i="1"/>
  <c r="CC49" i="1"/>
  <c r="CC48" i="1"/>
  <c r="CC47" i="1"/>
  <c r="CC46" i="1"/>
  <c r="CC45" i="1"/>
  <c r="CC44" i="1"/>
  <c r="CC43" i="1"/>
  <c r="CC42" i="1"/>
  <c r="CC41" i="1"/>
  <c r="CC40" i="1"/>
  <c r="CC39" i="1"/>
  <c r="CC38" i="1"/>
  <c r="CC37" i="1"/>
  <c r="CC35" i="1"/>
  <c r="CC34" i="1"/>
  <c r="CC33" i="1"/>
  <c r="CC32" i="1"/>
  <c r="CC31" i="1"/>
  <c r="CC29" i="1"/>
  <c r="CC28" i="1"/>
  <c r="CC27" i="1"/>
  <c r="CC26" i="1"/>
  <c r="CC25" i="1"/>
  <c r="BR25" i="1"/>
  <c r="BQ25" i="1"/>
  <c r="BP25" i="1"/>
  <c r="CC24" i="1"/>
  <c r="BR24" i="1"/>
  <c r="BQ24" i="1"/>
  <c r="BP24" i="1"/>
  <c r="CC21" i="1"/>
  <c r="BR21" i="1"/>
  <c r="BQ21" i="1"/>
  <c r="BP21" i="1"/>
  <c r="CC20" i="1"/>
  <c r="BR20" i="1"/>
  <c r="BQ20" i="1"/>
  <c r="BP20" i="1"/>
  <c r="CC19" i="1"/>
  <c r="BR19" i="1"/>
  <c r="BQ19" i="1"/>
  <c r="BP19" i="1"/>
  <c r="CC18" i="1"/>
  <c r="BR18" i="1"/>
  <c r="BQ18" i="1"/>
  <c r="BP18" i="1"/>
  <c r="CC17" i="1"/>
  <c r="BR17" i="1"/>
  <c r="BQ17" i="1"/>
  <c r="BP17" i="1"/>
  <c r="CC16" i="1"/>
  <c r="BR16" i="1"/>
  <c r="BQ16" i="1"/>
  <c r="BP16" i="1"/>
  <c r="CC15" i="1"/>
  <c r="BR15" i="1"/>
  <c r="BQ15" i="1"/>
  <c r="BP15" i="1"/>
  <c r="CC14" i="1"/>
  <c r="BR14" i="1"/>
  <c r="BQ14" i="1"/>
  <c r="BP14" i="1"/>
  <c r="CC13" i="1"/>
  <c r="BR13" i="1"/>
  <c r="BQ13" i="1"/>
  <c r="BP13" i="1"/>
  <c r="CE12" i="1"/>
  <c r="CC12" i="1"/>
  <c r="BR12" i="1"/>
  <c r="BQ12" i="1"/>
  <c r="BP12" i="1"/>
  <c r="CC11" i="1"/>
  <c r="BR11" i="1"/>
  <c r="BQ11" i="1"/>
  <c r="BP11" i="1"/>
  <c r="CC10" i="1"/>
  <c r="BR10" i="1"/>
  <c r="BQ10" i="1"/>
  <c r="BP10" i="1"/>
  <c r="CC9" i="1"/>
  <c r="BR9" i="1"/>
  <c r="BQ9" i="1"/>
  <c r="BP9" i="1"/>
  <c r="CC8" i="1"/>
  <c r="BR8" i="1"/>
  <c r="BQ8" i="1"/>
  <c r="BP8" i="1"/>
  <c r="CC7" i="1"/>
  <c r="BR7" i="1"/>
  <c r="BQ7" i="1"/>
  <c r="BP7" i="1"/>
  <c r="CC6" i="1"/>
  <c r="BR6" i="1"/>
  <c r="BQ6" i="1"/>
  <c r="BP6" i="1"/>
  <c r="CC5" i="1"/>
  <c r="BR5" i="1"/>
  <c r="BQ5" i="1"/>
  <c r="BP5" i="1"/>
  <c r="CC4" i="1"/>
  <c r="BR4" i="1"/>
  <c r="BQ4" i="1"/>
  <c r="BP4" i="1"/>
  <c r="CC3" i="1"/>
  <c r="BR3" i="1"/>
  <c r="BQ3" i="1"/>
  <c r="BP3" i="1"/>
  <c r="CC2" i="1"/>
  <c r="G11" i="1"/>
  <c r="E37" i="1" s="1"/>
  <c r="A38" i="1" s="1"/>
  <c r="F14" i="1"/>
  <c r="E7" i="1"/>
  <c r="A7" i="1"/>
  <c r="CE11" i="1"/>
  <c r="CE9" i="1"/>
  <c r="M25" i="1" l="1"/>
  <c r="L7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B2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Primer apellido</t>
        </r>
      </text>
    </comment>
    <comment ref="D2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Segundo apellido</t>
        </r>
      </text>
    </comment>
    <comment ref="F2" authorId="0" shapeId="0" xr:uid="{00000000-0006-0000-0000-000003000000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Primer nombre</t>
        </r>
      </text>
    </comment>
    <comment ref="G2" authorId="0" shapeId="0" xr:uid="{00000000-0006-0000-0000-000004000000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Segundo nombre</t>
        </r>
      </text>
    </comment>
    <comment ref="L3" authorId="0" shapeId="0" xr:uid="{00000000-0006-0000-0000-000005000000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Escoger (Leña o Carbón)</t>
        </r>
      </text>
    </comment>
    <comment ref="F20" authorId="0" shapeId="0" xr:uid="{00000000-0006-0000-0000-000006000000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Escoger el subproducto de la lista despegable</t>
        </r>
      </text>
    </comment>
  </commentList>
</comments>
</file>

<file path=xl/sharedStrings.xml><?xml version="1.0" encoding="utf-8"?>
<sst xmlns="http://schemas.openxmlformats.org/spreadsheetml/2006/main" count="1358" uniqueCount="648">
  <si>
    <t>Yo,</t>
  </si>
  <si>
    <t>, con número de cédula</t>
  </si>
  <si>
    <t>, solicito la aprobación</t>
  </si>
  <si>
    <t>Fecha</t>
  </si>
  <si>
    <t>Hora</t>
  </si>
  <si>
    <t>Oficina Técnica</t>
  </si>
  <si>
    <t>Cantón de Jurisdicción</t>
  </si>
  <si>
    <t>Código de solicitud</t>
  </si>
  <si>
    <t>Quinindé</t>
  </si>
  <si>
    <t>REGISTRO DEL BENEFICIARIO Y UBICACIÓN DEL PREDIO.</t>
  </si>
  <si>
    <t>Datos del beneficiario/propietario del predio:</t>
  </si>
  <si>
    <t>Nombre:</t>
  </si>
  <si>
    <t>Cédula de identidad:</t>
  </si>
  <si>
    <t>Dirección:</t>
  </si>
  <si>
    <t>Teléfono:</t>
  </si>
  <si>
    <t>Celular:</t>
  </si>
  <si>
    <t>E-mail:</t>
  </si>
  <si>
    <t>Ubicación del predio:</t>
  </si>
  <si>
    <t>Provincia:</t>
  </si>
  <si>
    <t>Cantón:</t>
  </si>
  <si>
    <t>Parroquia:</t>
  </si>
  <si>
    <t>Sitio:</t>
  </si>
  <si>
    <t>Predio:</t>
  </si>
  <si>
    <t>Código de registro forestal</t>
  </si>
  <si>
    <t>INFORMACIÓN SOBRE EL SISTEMA DE PRODUCCIÓN FORESTAL COMERCIAL SUJETO AL APROVECHAMIENTO</t>
  </si>
  <si>
    <t>Recurso forestal a aprovechar</t>
  </si>
  <si>
    <t>Plantación forestal comercial</t>
  </si>
  <si>
    <t>Ochroma pyramidale (balsa)</t>
  </si>
  <si>
    <t>Ochroma lagopus (balsa)</t>
  </si>
  <si>
    <t>Total</t>
  </si>
  <si>
    <t>El suscrito asegura que la información contenida en el presente documento es verdadera y por tanto está sujeta a verificación.</t>
  </si>
  <si>
    <t>Científico</t>
  </si>
  <si>
    <t>SIMBOL</t>
  </si>
  <si>
    <t>forma</t>
  </si>
  <si>
    <t>Provincia</t>
  </si>
  <si>
    <t>Oficina de Producción Forestal</t>
  </si>
  <si>
    <t>Código</t>
  </si>
  <si>
    <t>DPA</t>
  </si>
  <si>
    <t>Oficina técnica forestal</t>
  </si>
  <si>
    <t>MAG - Cañar</t>
  </si>
  <si>
    <t>Suscal</t>
  </si>
  <si>
    <t>Cañar</t>
  </si>
  <si>
    <t>Acacia dealbata</t>
  </si>
  <si>
    <t>Acacia dealbata (acacia)</t>
  </si>
  <si>
    <t>Esmeraldas</t>
  </si>
  <si>
    <t>Azuay</t>
  </si>
  <si>
    <t>Cuenca</t>
  </si>
  <si>
    <t>CUE</t>
  </si>
  <si>
    <t>DPAAZUAY</t>
  </si>
  <si>
    <t>MAG-Cañar</t>
  </si>
  <si>
    <t>Ing. Francisco Javier Idrovo Veintimilla</t>
  </si>
  <si>
    <t>La superficie presentada en la solicitud de Programa de Corta se intersecta con las del Sistema Nacional de Áreas Protegidas, Bosque y Vegetación Protectora y Socio Bosque.</t>
  </si>
  <si>
    <t>Revisión documental a Programas de Corta</t>
  </si>
  <si>
    <t>Continuar con los trámites pertinentes para la aprobación del Programa de Corta y la emisión de la Licencia de Aprovechamiento Forestal.</t>
  </si>
  <si>
    <t>Deleg</t>
  </si>
  <si>
    <t>Sistema agroforestal productivo</t>
  </si>
  <si>
    <t>Acacia glomerosa</t>
  </si>
  <si>
    <t>Acacia glomerosa (guarango)</t>
  </si>
  <si>
    <t>Carchi</t>
  </si>
  <si>
    <t>Bolívar</t>
  </si>
  <si>
    <t>Guaranda</t>
  </si>
  <si>
    <t>GUA</t>
  </si>
  <si>
    <t>DPABOLIVAR</t>
  </si>
  <si>
    <t>MAG-Los Ríos</t>
  </si>
  <si>
    <t>Los Ríos</t>
  </si>
  <si>
    <t>Ing. Fabián Marcelo Molina Barragán</t>
  </si>
  <si>
    <t>La superficie presentada en la solicitud de Programa de Corta no se intersecta con las del Sistema Nacional de Áreas Protegidas, Bosque y Vegetación Protectora y Socio Bosque.</t>
  </si>
  <si>
    <t>Inspección de campo Preliminar a Programas de Corta</t>
  </si>
  <si>
    <t>Solicitar documento al Ministerio del Ambiente –MAE- que certifique que la superficie donde se realizará el aprovechamiento forestal no corresponde a Sistema Nacional de Áreas Protegidas, Bosque y Vegetación Protectora y Socio Bosque.</t>
  </si>
  <si>
    <t>La Troncal</t>
  </si>
  <si>
    <t>Acacia macracantha</t>
  </si>
  <si>
    <t>Acacia macracantha (faique)</t>
  </si>
  <si>
    <t>Imbabura</t>
  </si>
  <si>
    <t>Azogues</t>
  </si>
  <si>
    <t>AZO</t>
  </si>
  <si>
    <t>DPACAÑAR</t>
  </si>
  <si>
    <t>MAG-Quito</t>
  </si>
  <si>
    <t>Quito</t>
  </si>
  <si>
    <t>Ing. Luis Remigio Zhindón Paida</t>
  </si>
  <si>
    <t>Revisión documental e inspección de campo Preliminar a Programas de Corta</t>
  </si>
  <si>
    <t>No continuar con los trámites para la emisión de la Licencia de Aprovechamiento Forestal.</t>
  </si>
  <si>
    <t>Acacia melanoxylon</t>
  </si>
  <si>
    <t>Acacia melanoxylon (acacia negra)</t>
  </si>
  <si>
    <t>Sucumbíos</t>
  </si>
  <si>
    <t>Tulcán</t>
  </si>
  <si>
    <t>TUL</t>
  </si>
  <si>
    <t>DPACARCHI</t>
  </si>
  <si>
    <t>MAG-Cayambe</t>
  </si>
  <si>
    <t>Cayambe</t>
  </si>
  <si>
    <t>Ing. Livia Maribel Pantoja Cevallos</t>
  </si>
  <si>
    <t>Comunicar al usuario que ingrese una nueva solicitud con los resultados (volumen, superficie) obtenidos en el presente informe.</t>
  </si>
  <si>
    <t>Biblian</t>
  </si>
  <si>
    <t>Acacia riparia</t>
  </si>
  <si>
    <t>Acacia riparia (acacia)</t>
  </si>
  <si>
    <t>Pichincha</t>
  </si>
  <si>
    <t>Chimborazo</t>
  </si>
  <si>
    <t>Riobamba</t>
  </si>
  <si>
    <t>RIO</t>
  </si>
  <si>
    <t>DPACHIMBORAZO</t>
  </si>
  <si>
    <t>MAG_Azuay</t>
  </si>
  <si>
    <t>Ing. Fabián Salas Rueda</t>
  </si>
  <si>
    <t>Aprobar el Programa de corta</t>
  </si>
  <si>
    <t>Aegiphila alba</t>
  </si>
  <si>
    <t>Aegiphila alba (lulo, lulu)</t>
  </si>
  <si>
    <t>Orellana</t>
  </si>
  <si>
    <t>El Oro</t>
  </si>
  <si>
    <t>Machala</t>
  </si>
  <si>
    <t>MAH</t>
  </si>
  <si>
    <t>DPAELORO</t>
  </si>
  <si>
    <t>MAG-Esmeraldas</t>
  </si>
  <si>
    <t>Ing. Dany Marcelo Valencia Quinche</t>
  </si>
  <si>
    <t>Dentro del área del programa se encuentra una zona de protección permanente tal como se describe en el literal del presente documento.</t>
  </si>
  <si>
    <t>El Tambo</t>
  </si>
  <si>
    <t>Albizia falcata</t>
  </si>
  <si>
    <t>Albizia falcata (albizia)</t>
  </si>
  <si>
    <t>Pastaza</t>
  </si>
  <si>
    <t>ESM</t>
  </si>
  <si>
    <t>DPAESMERALDAS</t>
  </si>
  <si>
    <t>MAG-Bolívar</t>
  </si>
  <si>
    <t>Ing. Jayson Overman Montano Quintero</t>
  </si>
  <si>
    <t>Dentro del área del programa no se encuentra zonas de protección permanente.</t>
  </si>
  <si>
    <t>MAG - Los Ríos</t>
  </si>
  <si>
    <t>Palenque</t>
  </si>
  <si>
    <t>Albizia guachapele</t>
  </si>
  <si>
    <t>Albizia guachapele (guachapelí)</t>
  </si>
  <si>
    <t>Cotopaxi</t>
  </si>
  <si>
    <t>Guayas</t>
  </si>
  <si>
    <t>Guayaquil</t>
  </si>
  <si>
    <t>GYE</t>
  </si>
  <si>
    <t>DPAGUAYAS</t>
  </si>
  <si>
    <t>MAG-Guayas</t>
  </si>
  <si>
    <t>Ing. José Raúl Ramos García</t>
  </si>
  <si>
    <t>La especie solicitada corresponde a la verificada en campo</t>
  </si>
  <si>
    <t>Vinces</t>
  </si>
  <si>
    <t>Alnus acuminata</t>
  </si>
  <si>
    <t>Alnus acuminata (aliso)</t>
  </si>
  <si>
    <t>Tungurahua</t>
  </si>
  <si>
    <t>Ibarra</t>
  </si>
  <si>
    <t>IBA</t>
  </si>
  <si>
    <t>DPAIMBABURA</t>
  </si>
  <si>
    <t>MAG-Imbabura</t>
  </si>
  <si>
    <t>Ing. Leónidas Ulpiano Nicolalde Paredes</t>
  </si>
  <si>
    <t>La especie solicitada no corresponde a la verificada en campo</t>
  </si>
  <si>
    <t>Urdaneta</t>
  </si>
  <si>
    <t>Alnus nepalensis</t>
  </si>
  <si>
    <t>Alnus nepalensis (aliso)</t>
  </si>
  <si>
    <t>Loja</t>
  </si>
  <si>
    <t>LOJ</t>
  </si>
  <si>
    <t>DPALOJA</t>
  </si>
  <si>
    <t>MAG-Cotopaxi</t>
  </si>
  <si>
    <t>Ing. Luis Humberto Granda Granda</t>
  </si>
  <si>
    <t>Pueblo Viejo</t>
  </si>
  <si>
    <t>Anacardium excelsum</t>
  </si>
  <si>
    <t>Anacardium excelsum (aguacatillo)</t>
  </si>
  <si>
    <t>Manabí</t>
  </si>
  <si>
    <t>Quevedo</t>
  </si>
  <si>
    <t>QUE</t>
  </si>
  <si>
    <t>DPALOS RIOS</t>
  </si>
  <si>
    <t>MAG-Loja</t>
  </si>
  <si>
    <t>Ing. Ruth Virginia Ibarra Alava</t>
  </si>
  <si>
    <t>Montalvo</t>
  </si>
  <si>
    <t>Aphandra natalia</t>
  </si>
  <si>
    <t>Aphandra natalia (palma)</t>
  </si>
  <si>
    <t>Morona Santiago</t>
  </si>
  <si>
    <t>Macas</t>
  </si>
  <si>
    <t>MAC</t>
  </si>
  <si>
    <t>DPAMORONA</t>
  </si>
  <si>
    <t>MAG-Morona Santiago</t>
  </si>
  <si>
    <t>Ing. Ing. German Fabian Saltos García</t>
  </si>
  <si>
    <t>Baba</t>
  </si>
  <si>
    <t>Araucaria araucana</t>
  </si>
  <si>
    <t>Araucaria araucana (araucaria)</t>
  </si>
  <si>
    <t>Los_Ríos</t>
  </si>
  <si>
    <t>Napo</t>
  </si>
  <si>
    <t>Tena</t>
  </si>
  <si>
    <t>TEN</t>
  </si>
  <si>
    <t>DPANAPO</t>
  </si>
  <si>
    <t>MAG-El Oro</t>
  </si>
  <si>
    <t>Ing. Willan Javier Caicedo Albán</t>
  </si>
  <si>
    <t>Babahoyo</t>
  </si>
  <si>
    <t>Artocarpus altilis</t>
  </si>
  <si>
    <t>Artocarpus altilis (fruta de pan)</t>
  </si>
  <si>
    <t>Santa_Elena</t>
  </si>
  <si>
    <t>Francisco de Orellana</t>
  </si>
  <si>
    <t>ORE</t>
  </si>
  <si>
    <t>DPAORELLANA</t>
  </si>
  <si>
    <t>MAG-Napo</t>
  </si>
  <si>
    <t>Ing. Jorge Daniel Perugachi Limaico</t>
  </si>
  <si>
    <t>Pangua</t>
  </si>
  <si>
    <t>Arundo donax</t>
  </si>
  <si>
    <t>Arundo Donax (cañabrava)</t>
  </si>
  <si>
    <t>CAY</t>
  </si>
  <si>
    <t>DPAPICHINCHA</t>
  </si>
  <si>
    <t>MAG-Orellana</t>
  </si>
  <si>
    <t>Ing. Edwin Freddy Paguanquiza Parra</t>
  </si>
  <si>
    <t>La Mana</t>
  </si>
  <si>
    <t>Bambusa tulda</t>
  </si>
  <si>
    <t>Bambusa tulda (bambu)</t>
  </si>
  <si>
    <t>Galápagos</t>
  </si>
  <si>
    <t>Pichincha.</t>
  </si>
  <si>
    <t>UIO</t>
  </si>
  <si>
    <t>MAG-Sucumbíos</t>
  </si>
  <si>
    <t>Ing. Ing. Jorge Binicio Guamialama Vásquez</t>
  </si>
  <si>
    <t>Quinsaloma</t>
  </si>
  <si>
    <t>Bambusa vulgaris</t>
  </si>
  <si>
    <t>Bambusa vulgaris (bambu)</t>
  </si>
  <si>
    <t>Santa Elena</t>
  </si>
  <si>
    <t>STE</t>
  </si>
  <si>
    <t>DPASANTA ELENA</t>
  </si>
  <si>
    <t>MAG-Pastaza</t>
  </si>
  <si>
    <t>Mocache</t>
  </si>
  <si>
    <t>Brosimum utile</t>
  </si>
  <si>
    <t>Brosimum utile (sande)</t>
  </si>
  <si>
    <t xml:space="preserve">Santo Domingo de los Tsáchilas </t>
  </si>
  <si>
    <t>Santo Domingo</t>
  </si>
  <si>
    <t>SDT</t>
  </si>
  <si>
    <t>DPASTODGO</t>
  </si>
  <si>
    <t>MAG-Manabí</t>
  </si>
  <si>
    <t>Ing. Bairon Vicente Carrión Puglia</t>
  </si>
  <si>
    <t>Valencia</t>
  </si>
  <si>
    <t>Cabralea canjerana</t>
  </si>
  <si>
    <t>Cabralea canjerana (cedrillo)</t>
  </si>
  <si>
    <t>Morona_Santiago</t>
  </si>
  <si>
    <t>Nueva Loja</t>
  </si>
  <si>
    <t>NUL</t>
  </si>
  <si>
    <t>DPASUCUMBÍOS</t>
  </si>
  <si>
    <t>MAG-Chimborazo</t>
  </si>
  <si>
    <t>Ing. César Andrés Puchaicela Tene</t>
  </si>
  <si>
    <t>Buena Fe</t>
  </si>
  <si>
    <t>Carapa guianensis</t>
  </si>
  <si>
    <t>Carapa guianensis (tangare)</t>
  </si>
  <si>
    <t>El_Oro</t>
  </si>
  <si>
    <t>Ambato</t>
  </si>
  <si>
    <t>AMB</t>
  </si>
  <si>
    <t>DPATUNGURAHUA</t>
  </si>
  <si>
    <t>MAG-Santa Elena</t>
  </si>
  <si>
    <t>Ing. Guillermo Marcelo Bermudes Acosta</t>
  </si>
  <si>
    <t>Ventanas</t>
  </si>
  <si>
    <t>Castilla elastica</t>
  </si>
  <si>
    <t>Castilla elastica (caucho)</t>
  </si>
  <si>
    <t>Zamora Chinchipe</t>
  </si>
  <si>
    <t>Zamora</t>
  </si>
  <si>
    <t>ZAM</t>
  </si>
  <si>
    <t>DPAZCH</t>
  </si>
  <si>
    <t>MAG-Santo Domingo de los Tsáchilas</t>
  </si>
  <si>
    <t>Santo Domingo de los Tsáchilas</t>
  </si>
  <si>
    <t>Ing. Paulo César Bustamante Neira</t>
  </si>
  <si>
    <t>Cedrela odorata</t>
  </si>
  <si>
    <t>Cedrela odorata (cedro)</t>
  </si>
  <si>
    <t>Zamora_Chinchipe</t>
  </si>
  <si>
    <t>MAG-Carchi</t>
  </si>
  <si>
    <t>Ing. Rosero Mendoza Daniel Isaías</t>
  </si>
  <si>
    <t>Manga Del Cura</t>
  </si>
  <si>
    <t>Cedrelinga cateniformis</t>
  </si>
  <si>
    <t>Cedrelinga cateniformis (chuncho, seique)</t>
  </si>
  <si>
    <t>MAG-Tungurahua</t>
  </si>
  <si>
    <t>Ing. Romero Narvaéz Juan Francisco</t>
  </si>
  <si>
    <t>MAG - Quito</t>
  </si>
  <si>
    <t>Puerto Quito</t>
  </si>
  <si>
    <t>Ceiba pentandra</t>
  </si>
  <si>
    <t>Ceiba pentandra (ceibo)</t>
  </si>
  <si>
    <t>Durán</t>
  </si>
  <si>
    <t>MAG-Zamora Chinchipe</t>
  </si>
  <si>
    <t>Ing. Panta Valdez Ricardo Javier</t>
  </si>
  <si>
    <t>Pedro Vicente Maldonado</t>
  </si>
  <si>
    <t>Celtis schippii</t>
  </si>
  <si>
    <t>Celtis schippii (tillo)</t>
  </si>
  <si>
    <t>Samborondón</t>
  </si>
  <si>
    <t>Ing. Parrales Cedeño Jaime Oswaldo</t>
  </si>
  <si>
    <t>San Miguel De Los Bancos</t>
  </si>
  <si>
    <t>Centrolobium paraense</t>
  </si>
  <si>
    <t>Centrolobium paraense (amarillo lagarto)</t>
  </si>
  <si>
    <t>Distrito Metropolitano de Quito</t>
  </si>
  <si>
    <t>Ing. Carrera Díaz Carlos Gabriel</t>
  </si>
  <si>
    <t>Rumiñahui</t>
  </si>
  <si>
    <t>Chimarrhis sp.</t>
  </si>
  <si>
    <t>Chimarrhis spp. (variable)</t>
  </si>
  <si>
    <t>Ing. Falquez Zambrano Nelson Fabián</t>
  </si>
  <si>
    <t>Tabebuia donnell-smithii</t>
  </si>
  <si>
    <t>Chlorophora tinctoria (moral fino)</t>
  </si>
  <si>
    <t>Ing. Quimiz Castro Rolando Rodolfo</t>
  </si>
  <si>
    <t>Mejía</t>
  </si>
  <si>
    <t>Chlorophora tinctoria</t>
  </si>
  <si>
    <t>Cordia alliodora (laurel)</t>
  </si>
  <si>
    <t>Ing. Loján Quichimbo Manuel del Jesús</t>
  </si>
  <si>
    <t>MAG - Cayambe</t>
  </si>
  <si>
    <t>Pedro Moncayo</t>
  </si>
  <si>
    <t>Cordia alliodora</t>
  </si>
  <si>
    <t>Cordia lutea (overal)</t>
  </si>
  <si>
    <t>Ing. Salinas Gómez Marcos Antonio</t>
  </si>
  <si>
    <t>Cordia lutea</t>
  </si>
  <si>
    <t>Cordia macrantha (laurel negro)</t>
  </si>
  <si>
    <t>Ing. Tirado Recalde Paul Rodolfo</t>
  </si>
  <si>
    <t>MAG - Azuay</t>
  </si>
  <si>
    <t>Camilo Ponce Enríquez</t>
  </si>
  <si>
    <t>Cordia macrantha</t>
  </si>
  <si>
    <t>Cunninghamiana sp. (casuarina)</t>
  </si>
  <si>
    <t>Ing. Andrade Mesía Marcelo Alejandro</t>
  </si>
  <si>
    <t>Guachapala</t>
  </si>
  <si>
    <t>Cunninghamiana sp.</t>
  </si>
  <si>
    <t>Cupressus macrocarpa (cipres)</t>
  </si>
  <si>
    <t>Sevilla De Oro</t>
  </si>
  <si>
    <t>Cupressus macrocarpa</t>
  </si>
  <si>
    <t>Dacryodes occidentalis (copal)</t>
  </si>
  <si>
    <t>El Pan</t>
  </si>
  <si>
    <t>Dacryodes occidentalis</t>
  </si>
  <si>
    <t>Dendrocalamus asper (bambu gigante)</t>
  </si>
  <si>
    <t>Chordeleg</t>
  </si>
  <si>
    <t>Dendrocalamus asper</t>
  </si>
  <si>
    <t>Dialyanthera spp. (llorasangre)</t>
  </si>
  <si>
    <t>Oña</t>
  </si>
  <si>
    <t>Erythrina poeppigiana</t>
  </si>
  <si>
    <t>Eucalyptus globolus (eucalipto)</t>
  </si>
  <si>
    <t>Sigsig</t>
  </si>
  <si>
    <t>Euphorbia laurifolia</t>
  </si>
  <si>
    <t>Ficus maxima (guambo)</t>
  </si>
  <si>
    <t>Santa Isabel</t>
  </si>
  <si>
    <t>Ficus maxima</t>
  </si>
  <si>
    <t>Ficus spp. (higueron)</t>
  </si>
  <si>
    <t>San Fernando</t>
  </si>
  <si>
    <t>Ficus spp.</t>
  </si>
  <si>
    <t>Ficus spp. (matapalo)</t>
  </si>
  <si>
    <t>Pucara</t>
  </si>
  <si>
    <t>Fraxinus americana</t>
  </si>
  <si>
    <t>Fraxinus americana (fresno)</t>
  </si>
  <si>
    <t>Paute</t>
  </si>
  <si>
    <t>Gmelina arborea</t>
  </si>
  <si>
    <t>Gmelina arborea (melina)</t>
  </si>
  <si>
    <t>Nabón</t>
  </si>
  <si>
    <t>Grevillea robusta</t>
  </si>
  <si>
    <t>Grevillea robusta (grevillea)</t>
  </si>
  <si>
    <t>Gualaceo</t>
  </si>
  <si>
    <t>Guadua aculeata</t>
  </si>
  <si>
    <t>Guadua aculeata (cana guadua brava)</t>
  </si>
  <si>
    <t>Girón</t>
  </si>
  <si>
    <t>Guadua angustifolia</t>
  </si>
  <si>
    <t>Guadua angustifolia (cana guadua mansa)</t>
  </si>
  <si>
    <t>Heliocarpus sp.</t>
  </si>
  <si>
    <t>Heliocarpus sp. (balsa jibaro)</t>
  </si>
  <si>
    <t>MAG - Esmeraldas</t>
  </si>
  <si>
    <t>La Concordia</t>
  </si>
  <si>
    <t>Herrania sp.</t>
  </si>
  <si>
    <t>Herrania spp. (cacao de monte)</t>
  </si>
  <si>
    <t>Rioverde</t>
  </si>
  <si>
    <t>Inga edulis</t>
  </si>
  <si>
    <t>Inga edulis (guabo)</t>
  </si>
  <si>
    <t>Atacames</t>
  </si>
  <si>
    <t>Jacaranda copaia</t>
  </si>
  <si>
    <t>Jacaranda copaia (jacaranda)</t>
  </si>
  <si>
    <t>San Lorenzo</t>
  </si>
  <si>
    <t>Jacaranda mimosifolia</t>
  </si>
  <si>
    <t>Jacaranda mimosifolia (arabisco)</t>
  </si>
  <si>
    <t>Juglans neotropica</t>
  </si>
  <si>
    <t>Juglans neotropica (nogal)</t>
  </si>
  <si>
    <t>Muisne</t>
  </si>
  <si>
    <t>Maclura tinctoria</t>
  </si>
  <si>
    <t>Maclura tinctoria (moral fino)</t>
  </si>
  <si>
    <t>Eloy Alfaro</t>
  </si>
  <si>
    <t>Mangifera indica</t>
  </si>
  <si>
    <t>Mangifera indica (mango)</t>
  </si>
  <si>
    <t>Matisia alata</t>
  </si>
  <si>
    <t>Matisia alata (sapote)</t>
  </si>
  <si>
    <t>MAG - Bolívar</t>
  </si>
  <si>
    <t>Bolivar</t>
  </si>
  <si>
    <t>Matisia cordata</t>
  </si>
  <si>
    <t>Matisia coloradorum (sapote)</t>
  </si>
  <si>
    <t>Las Naves</t>
  </si>
  <si>
    <t>Matisia grandifolia</t>
  </si>
  <si>
    <t>Matisia cordata (sapote)</t>
  </si>
  <si>
    <t>Caluma</t>
  </si>
  <si>
    <t>Matisia coloradorum</t>
  </si>
  <si>
    <t>Matisia grandiflora (molinillo)</t>
  </si>
  <si>
    <t>San Miguel</t>
  </si>
  <si>
    <t>Matisia</t>
  </si>
  <si>
    <t>Matisia spp. (sapotillo)</t>
  </si>
  <si>
    <t>Echeandía</t>
  </si>
  <si>
    <t>Melia azedarach</t>
  </si>
  <si>
    <t>Melia azedarach (paraiso)</t>
  </si>
  <si>
    <t>Chimbo</t>
  </si>
  <si>
    <t>Morella pubescens</t>
  </si>
  <si>
    <t>Morella pubescens (laurel de cera)</t>
  </si>
  <si>
    <t>Chillanes</t>
  </si>
  <si>
    <t>Myroxylon balsamum</t>
  </si>
  <si>
    <t>Myroxylon balsamum (balsamo)</t>
  </si>
  <si>
    <t>MAG - Guayas</t>
  </si>
  <si>
    <t>Simón Bolivar</t>
  </si>
  <si>
    <t>Nectandra spp.</t>
  </si>
  <si>
    <t>Nectandra spp. (canelo)</t>
  </si>
  <si>
    <t>Alfredo Baquerizo Moreno</t>
  </si>
  <si>
    <t>Ochroma lagopus</t>
  </si>
  <si>
    <t>Nectandra spp. (jigua, canelo)</t>
  </si>
  <si>
    <t>San Jacinto De Yaguachi</t>
  </si>
  <si>
    <t>Ochroma pyramidale</t>
  </si>
  <si>
    <t>Duran</t>
  </si>
  <si>
    <t>Ocotea sericea</t>
  </si>
  <si>
    <t>Otoba gordoniifolia</t>
  </si>
  <si>
    <t>Ocotea sericea (aguacatillo)</t>
  </si>
  <si>
    <t>Santa Lucia</t>
  </si>
  <si>
    <t>Otoba gracilipes</t>
  </si>
  <si>
    <t>Otoba  gordoniifolia (sangre de gallina)</t>
  </si>
  <si>
    <t>Parkia multijuga</t>
  </si>
  <si>
    <t>Otoba gracilipes (cuangare)</t>
  </si>
  <si>
    <t>Salinas</t>
  </si>
  <si>
    <t>Parkia spp.</t>
  </si>
  <si>
    <t>Parkia multijuga (cutanga)</t>
  </si>
  <si>
    <t>Pedro Carbo</t>
  </si>
  <si>
    <t>Persea americana</t>
  </si>
  <si>
    <t>Parkia spp. (guarango)</t>
  </si>
  <si>
    <t>Palestina</t>
  </si>
  <si>
    <t>Pinus muricata</t>
  </si>
  <si>
    <t>Persea americana (aguacate)</t>
  </si>
  <si>
    <t>Naranjito</t>
  </si>
  <si>
    <t>Pinus patula</t>
  </si>
  <si>
    <t>Pinus muricata (pino)</t>
  </si>
  <si>
    <t>Naranjal</t>
  </si>
  <si>
    <t>Pinus pseudostrobus</t>
  </si>
  <si>
    <t>Pinus patula (pino)</t>
  </si>
  <si>
    <t>Milagro</t>
  </si>
  <si>
    <t>Pinus radiata</t>
  </si>
  <si>
    <t>Pinus pseudostrobus (pino)</t>
  </si>
  <si>
    <t>El Triunfo</t>
  </si>
  <si>
    <t>Piptadenia pteroclada</t>
  </si>
  <si>
    <t>Pinus radiata (pino)</t>
  </si>
  <si>
    <t>El Empalme</t>
  </si>
  <si>
    <t>Pithecellobium micradenium</t>
  </si>
  <si>
    <t>Piptadenia pteroclada (guarango con espinas)</t>
  </si>
  <si>
    <t>Daule</t>
  </si>
  <si>
    <t>Pollalesta discolor</t>
  </si>
  <si>
    <t>Pithecellobium micradenium (bantano)</t>
  </si>
  <si>
    <t>Colimes</t>
  </si>
  <si>
    <t>Populus sp.</t>
  </si>
  <si>
    <t>Pollalesta discolor (pigue)</t>
  </si>
  <si>
    <t>Balzar</t>
  </si>
  <si>
    <t>Pouteria sapota</t>
  </si>
  <si>
    <t>Populus sp. (alamo)</t>
  </si>
  <si>
    <t>Balao</t>
  </si>
  <si>
    <t>Pouteria spp.</t>
  </si>
  <si>
    <t>Pouteria sapota (mamey comestible)</t>
  </si>
  <si>
    <t>Salitre</t>
  </si>
  <si>
    <t>Prunus serotina</t>
  </si>
  <si>
    <t>Pouteria spp. (caimitillo)</t>
  </si>
  <si>
    <t>Pseudosamanea guachapele</t>
  </si>
  <si>
    <t>Pronus serotina (capuli)</t>
  </si>
  <si>
    <t>Isidro Ayora</t>
  </si>
  <si>
    <t>Psidium spp</t>
  </si>
  <si>
    <t>Pseudosamanea guachapele (guachapeli)</t>
  </si>
  <si>
    <t>General Antonio Elizalde</t>
  </si>
  <si>
    <t>Salix piramydale</t>
  </si>
  <si>
    <t>Psidium spp (guayabo)</t>
  </si>
  <si>
    <t>La Libertad</t>
  </si>
  <si>
    <t>Samanea saman</t>
  </si>
  <si>
    <t>Pterocarpus sp. (cedro rosado)</t>
  </si>
  <si>
    <t>Nobol (Vicente Piedrahita)</t>
  </si>
  <si>
    <t>Sapium spp</t>
  </si>
  <si>
    <t>Salix piramydale (sauce)</t>
  </si>
  <si>
    <t>Lomas De Sargentillo</t>
  </si>
  <si>
    <t>Schinus molle</t>
  </si>
  <si>
    <t>Samanea saman (saman)</t>
  </si>
  <si>
    <t>Coronel Marcelino Maridueña</t>
  </si>
  <si>
    <t>Schizolobium parahybum</t>
  </si>
  <si>
    <t>Sapium spp (cauchillo)</t>
  </si>
  <si>
    <t>Playas (General Villamil)</t>
  </si>
  <si>
    <t>Simarouba amara</t>
  </si>
  <si>
    <t>Schimus molle (molle)</t>
  </si>
  <si>
    <t>MAG - Imbabura</t>
  </si>
  <si>
    <t>San Miguel De Urcuqui</t>
  </si>
  <si>
    <t>Simira rubescens</t>
  </si>
  <si>
    <t>Schizolobium parahybum (pachaco)</t>
  </si>
  <si>
    <t>Pimampiro</t>
  </si>
  <si>
    <t>Spondias</t>
  </si>
  <si>
    <t>Simarouba amara (amargo)</t>
  </si>
  <si>
    <t>Otavalo</t>
  </si>
  <si>
    <t>Spondias mombin</t>
  </si>
  <si>
    <t>Simira rubencens (mango)</t>
  </si>
  <si>
    <t>Cotacachi</t>
  </si>
  <si>
    <t>Tabebuia ochracea</t>
  </si>
  <si>
    <t>Spondias mombis (jobo)</t>
  </si>
  <si>
    <t>Antonio Ante</t>
  </si>
  <si>
    <t>Tabebuia pentaphylla</t>
  </si>
  <si>
    <t>Spondias spp (ovito)</t>
  </si>
  <si>
    <t>Tabebuia spp.</t>
  </si>
  <si>
    <t>Tabebuia donnell-smithii (guayacan blanco)</t>
  </si>
  <si>
    <t>MAG - Cotopaxi</t>
  </si>
  <si>
    <t>Sigchos</t>
  </si>
  <si>
    <t>Tectona grandis</t>
  </si>
  <si>
    <t>Tabebuia guayacan (guayacan)</t>
  </si>
  <si>
    <t>Saquisilí</t>
  </si>
  <si>
    <t>Terminalia ivorensis</t>
  </si>
  <si>
    <t>Tabebuia pentaphylla (roble de guayaquil)</t>
  </si>
  <si>
    <t>Salcedo</t>
  </si>
  <si>
    <t>Terminalia oblonga</t>
  </si>
  <si>
    <t>Tabebuia spp. (guayacan)</t>
  </si>
  <si>
    <t>Pujilí</t>
  </si>
  <si>
    <t>Terminalia superba</t>
  </si>
  <si>
    <t>Tectona grandis (teca)</t>
  </si>
  <si>
    <t>Latacunga</t>
  </si>
  <si>
    <t>MAG - Loja</t>
  </si>
  <si>
    <t>Olmedo</t>
  </si>
  <si>
    <t>Quilanga</t>
  </si>
  <si>
    <t>Pindal</t>
  </si>
  <si>
    <t>Zapotillo</t>
  </si>
  <si>
    <t>Sozoranga</t>
  </si>
  <si>
    <t>Saraguro</t>
  </si>
  <si>
    <t>Puyango</t>
  </si>
  <si>
    <t>Paltas</t>
  </si>
  <si>
    <t>Macara</t>
  </si>
  <si>
    <t>Gonzanamá</t>
  </si>
  <si>
    <t>Espíndola</t>
  </si>
  <si>
    <t>Chahuarpamba</t>
  </si>
  <si>
    <t>Celica</t>
  </si>
  <si>
    <t>Catamayo</t>
  </si>
  <si>
    <t>Calvas</t>
  </si>
  <si>
    <t>MAG - El Oro</t>
  </si>
  <si>
    <t>Las Lajas</t>
  </si>
  <si>
    <t>Zaruma</t>
  </si>
  <si>
    <t>Santa Rosa</t>
  </si>
  <si>
    <t>Portovelo</t>
  </si>
  <si>
    <t>Piñas</t>
  </si>
  <si>
    <t>Pasaje</t>
  </si>
  <si>
    <t>Marcabelí</t>
  </si>
  <si>
    <t>Huaquillas</t>
  </si>
  <si>
    <t>El Guabo</t>
  </si>
  <si>
    <t>Chilla</t>
  </si>
  <si>
    <t>Balsas</t>
  </si>
  <si>
    <t>Atahualpa</t>
  </si>
  <si>
    <t>Arenillas</t>
  </si>
  <si>
    <t>MAG - Napo</t>
  </si>
  <si>
    <t>Carlos Julio Arosemena Tola</t>
  </si>
  <si>
    <t>Quijos</t>
  </si>
  <si>
    <t>El Chaco</t>
  </si>
  <si>
    <t>Archidona</t>
  </si>
  <si>
    <t>MAG - Orellana</t>
  </si>
  <si>
    <t>Loreto</t>
  </si>
  <si>
    <t>La Joya De Los Sachas</t>
  </si>
  <si>
    <t>Aguarico</t>
  </si>
  <si>
    <t>Francisco De Orellana</t>
  </si>
  <si>
    <t>MAG - Sucumbíos</t>
  </si>
  <si>
    <t>Cuyabeno</t>
  </si>
  <si>
    <t>Cascales</t>
  </si>
  <si>
    <t>Shushufindi</t>
  </si>
  <si>
    <t>Putumayo</t>
  </si>
  <si>
    <t>Gonzalo Pizarro</t>
  </si>
  <si>
    <t>Lago Agrio</t>
  </si>
  <si>
    <t>MAG - Pastaza</t>
  </si>
  <si>
    <t>Mera</t>
  </si>
  <si>
    <t>Arajuno</t>
  </si>
  <si>
    <t>Santa Clara</t>
  </si>
  <si>
    <t>MAG - Manabí</t>
  </si>
  <si>
    <t>Pedernales</t>
  </si>
  <si>
    <t>24 De Mayo</t>
  </si>
  <si>
    <t>Tosagua</t>
  </si>
  <si>
    <t>Santa Ana</t>
  </si>
  <si>
    <t>Rocafuerte</t>
  </si>
  <si>
    <t>Paján</t>
  </si>
  <si>
    <t>Montecristi</t>
  </si>
  <si>
    <t>Manta</t>
  </si>
  <si>
    <t>San Vicente</t>
  </si>
  <si>
    <t>Jaramijó</t>
  </si>
  <si>
    <t>Jama</t>
  </si>
  <si>
    <t>Puerto Lopez</t>
  </si>
  <si>
    <t>Junin</t>
  </si>
  <si>
    <t>Portoviejo</t>
  </si>
  <si>
    <t>Sucre</t>
  </si>
  <si>
    <t>Jipijapa</t>
  </si>
  <si>
    <t>Flavio Alfaro</t>
  </si>
  <si>
    <t>El Carmen</t>
  </si>
  <si>
    <t>Chone</t>
  </si>
  <si>
    <t>MAG - Chimborazo</t>
  </si>
  <si>
    <t>Penipe</t>
  </si>
  <si>
    <t>Guano</t>
  </si>
  <si>
    <t>Guamote</t>
  </si>
  <si>
    <t>Chunchi</t>
  </si>
  <si>
    <t>Chambo</t>
  </si>
  <si>
    <t>Colta</t>
  </si>
  <si>
    <t>Alausí</t>
  </si>
  <si>
    <t>Pallatanga</t>
  </si>
  <si>
    <t>Cumandá</t>
  </si>
  <si>
    <t>MAG - Santa Elena</t>
  </si>
  <si>
    <t>MAG - Carchi</t>
  </si>
  <si>
    <t>San Pedro De Huaca</t>
  </si>
  <si>
    <t>Montufar</t>
  </si>
  <si>
    <t>Mira</t>
  </si>
  <si>
    <t>Espejo</t>
  </si>
  <si>
    <t>MAG - Tungurahua</t>
  </si>
  <si>
    <t>Tisaleo</t>
  </si>
  <si>
    <t>Santiago De Píllaro</t>
  </si>
  <si>
    <t>San Pedro De Pelileo</t>
  </si>
  <si>
    <t>Quero</t>
  </si>
  <si>
    <t>Patate</t>
  </si>
  <si>
    <t>Mocha</t>
  </si>
  <si>
    <t>Cevallos</t>
  </si>
  <si>
    <t>Baños De Agua Santa</t>
  </si>
  <si>
    <t>DATOS DE SOLICITUD</t>
  </si>
  <si>
    <t>Destino del producto</t>
  </si>
  <si>
    <t>a.</t>
  </si>
  <si>
    <t>Este</t>
  </si>
  <si>
    <t>Norte</t>
  </si>
  <si>
    <t>Altitud</t>
  </si>
  <si>
    <t>N° Punto</t>
  </si>
  <si>
    <t>Cultivos agrícolas</t>
  </si>
  <si>
    <t xml:space="preserve">Especie de la que se va a extraer el subproducto forestal </t>
  </si>
  <si>
    <t>Subproducto</t>
  </si>
  <si>
    <t>Volumen de la Licencia (m3)</t>
  </si>
  <si>
    <t>Volumen de leña a solicitar (m3)</t>
  </si>
  <si>
    <t>Volumen de carbón a solicitar</t>
  </si>
  <si>
    <t>Codigo de Licencia/as de aprovechamiento</t>
  </si>
  <si>
    <t>COORDENADA DEL ÁREA DE APROVECHAMIENTO DEL O LOS SUBPRODUCTOS</t>
  </si>
  <si>
    <t xml:space="preserve">Tipo de subproducto:  </t>
  </si>
  <si>
    <t>Certificado actualizado de inscripción de la plantación forestal en el Registro  Forestal.</t>
  </si>
  <si>
    <t>Copia de la Licencia de Aprovechamiento Forestal -LAF-</t>
  </si>
  <si>
    <t>b.</t>
  </si>
  <si>
    <t>del Formulario especial para el aprovechamiento de subproductos de la madera.</t>
  </si>
  <si>
    <r>
      <rPr>
        <b/>
        <sz val="11"/>
        <color indexed="8"/>
        <rFont val="Bahnschrift Light SemiCondensed"/>
        <family val="2"/>
      </rPr>
      <t>OFICINA TÉCNICA FORESTAL</t>
    </r>
  </si>
  <si>
    <r>
      <rPr>
        <b/>
        <sz val="11"/>
        <color indexed="8"/>
        <rFont val="Bahnschrift Light SemiCondensed"/>
        <family val="2"/>
      </rPr>
      <t>CANTON JURISDICCION</t>
    </r>
  </si>
  <si>
    <r>
      <rPr>
        <b/>
        <sz val="11"/>
        <color indexed="8"/>
        <rFont val="Bahnschrift Light SemiCondensed"/>
        <family val="2"/>
      </rPr>
      <t>PROVINCIA JURISDICCION</t>
    </r>
  </si>
  <si>
    <r>
      <t xml:space="preserve">La superficie presentada </t>
    </r>
    <r>
      <rPr>
        <b/>
        <i/>
        <sz val="11"/>
        <color indexed="10"/>
        <rFont val="Bahnschrift Light SemiCondensed"/>
        <family val="2"/>
      </rPr>
      <t>concuerda</t>
    </r>
    <r>
      <rPr>
        <sz val="11"/>
        <color indexed="10"/>
        <rFont val="Bahnschrift Light SemiCondensed"/>
        <family val="2"/>
      </rPr>
      <t xml:space="preserve"> </t>
    </r>
    <r>
      <rPr>
        <sz val="11"/>
        <color indexed="8"/>
        <rFont val="Bahnschrift Light SemiCondensed"/>
        <family val="2"/>
      </rPr>
      <t>con la verificada.</t>
    </r>
  </si>
  <si>
    <r>
      <t xml:space="preserve">La superficie presentada </t>
    </r>
    <r>
      <rPr>
        <b/>
        <i/>
        <sz val="11"/>
        <color indexed="10"/>
        <rFont val="Bahnschrift Light SemiCondensed"/>
        <family val="2"/>
      </rPr>
      <t xml:space="preserve">no concuerda </t>
    </r>
    <r>
      <rPr>
        <sz val="11"/>
        <color indexed="8"/>
        <rFont val="Bahnschrift Light SemiCondensed"/>
        <family val="2"/>
      </rPr>
      <t>con la verificada.</t>
    </r>
  </si>
  <si>
    <r>
      <t xml:space="preserve">El volumen solicitado </t>
    </r>
    <r>
      <rPr>
        <b/>
        <i/>
        <sz val="11"/>
        <color indexed="10"/>
        <rFont val="Bahnschrift Light SemiCondensed"/>
        <family val="2"/>
      </rPr>
      <t>se encuentra</t>
    </r>
    <r>
      <rPr>
        <b/>
        <sz val="11"/>
        <color indexed="10"/>
        <rFont val="Bahnschrift Light SemiCondensed"/>
        <family val="2"/>
      </rPr>
      <t xml:space="preserve"> </t>
    </r>
    <r>
      <rPr>
        <sz val="11"/>
        <color indexed="8"/>
        <rFont val="Bahnschrift Light SemiCondensed"/>
        <family val="2"/>
      </rPr>
      <t>dentro de los rangos permisibles.</t>
    </r>
  </si>
  <si>
    <r>
      <rPr>
        <b/>
        <sz val="11"/>
        <color indexed="8"/>
        <rFont val="Bahnschrift Light SemiCondensed"/>
        <family val="2"/>
      </rPr>
      <t xml:space="preserve">Nota: </t>
    </r>
    <r>
      <rPr>
        <sz val="11"/>
        <color indexed="8"/>
        <rFont val="Bahnschrift Light SemiCondensed"/>
        <family val="2"/>
      </rPr>
      <t>Adjuntar los documentos que se detallan a continuación y presentarlos en la Dirección Distrital del MAG de su jurisdicción:</t>
    </r>
  </si>
  <si>
    <r>
      <rPr>
        <sz val="11"/>
        <color indexed="8"/>
        <rFont val="Bahnschrift Light SemiCondensed"/>
        <family val="2"/>
      </rPr>
      <t>MAG - Morona
Santiago</t>
    </r>
  </si>
  <si>
    <r>
      <rPr>
        <sz val="11"/>
        <color indexed="8"/>
        <rFont val="Bahnschrift Light SemiCondensed"/>
        <family val="2"/>
      </rPr>
      <t>Tiwintza</t>
    </r>
  </si>
  <si>
    <r>
      <rPr>
        <sz val="11"/>
        <color indexed="8"/>
        <rFont val="Bahnschrift Light SemiCondensed"/>
        <family val="2"/>
      </rPr>
      <t>Morona Santiago</t>
    </r>
  </si>
  <si>
    <r>
      <rPr>
        <sz val="11"/>
        <color indexed="8"/>
        <rFont val="Bahnschrift Light SemiCondensed"/>
        <family val="2"/>
      </rPr>
      <t>Pablo Sexto</t>
    </r>
  </si>
  <si>
    <r>
      <rPr>
        <sz val="11"/>
        <color indexed="8"/>
        <rFont val="Bahnschrift Light SemiCondensed"/>
        <family val="2"/>
      </rPr>
      <t>Logroño</t>
    </r>
  </si>
  <si>
    <r>
      <rPr>
        <sz val="11"/>
        <color indexed="8"/>
        <rFont val="Bahnschrift Light SemiCondensed"/>
        <family val="2"/>
      </rPr>
      <t>Taisha</t>
    </r>
  </si>
  <si>
    <r>
      <rPr>
        <sz val="11"/>
        <color indexed="8"/>
        <rFont val="Bahnschrift Light SemiCondensed"/>
        <family val="2"/>
      </rPr>
      <t>San Juan Bosco</t>
    </r>
  </si>
  <si>
    <r>
      <rPr>
        <sz val="11"/>
        <color indexed="8"/>
        <rFont val="Bahnschrift Light SemiCondensed"/>
        <family val="2"/>
      </rPr>
      <t>Huamboya</t>
    </r>
  </si>
  <si>
    <r>
      <rPr>
        <sz val="11"/>
        <color indexed="8"/>
        <rFont val="Bahnschrift Light SemiCondensed"/>
        <family val="2"/>
      </rPr>
      <t>Sucúa</t>
    </r>
  </si>
  <si>
    <r>
      <rPr>
        <sz val="11"/>
        <color indexed="8"/>
        <rFont val="Bahnschrift Light SemiCondensed"/>
        <family val="2"/>
      </rPr>
      <t>Santiago</t>
    </r>
  </si>
  <si>
    <r>
      <rPr>
        <sz val="11"/>
        <color indexed="8"/>
        <rFont val="Bahnschrift Light SemiCondensed"/>
        <family val="2"/>
      </rPr>
      <t>Palora</t>
    </r>
  </si>
  <si>
    <r>
      <rPr>
        <sz val="11"/>
        <color indexed="8"/>
        <rFont val="Bahnschrift Light SemiCondensed"/>
        <family val="2"/>
      </rPr>
      <t>Limón - Indanza</t>
    </r>
  </si>
  <si>
    <r>
      <rPr>
        <sz val="11"/>
        <color indexed="8"/>
        <rFont val="Bahnschrift Light SemiCondensed"/>
        <family val="2"/>
      </rPr>
      <t>Gualaquiza</t>
    </r>
  </si>
  <si>
    <r>
      <rPr>
        <sz val="11"/>
        <color indexed="8"/>
        <rFont val="Bahnschrift Light SemiCondensed"/>
        <family val="2"/>
      </rPr>
      <t>Morona</t>
    </r>
  </si>
  <si>
    <r>
      <rPr>
        <sz val="11"/>
        <color indexed="8"/>
        <rFont val="Bahnschrift Light SemiCondensed"/>
        <family val="2"/>
      </rPr>
      <t>MAG - Santo Domingo de los Tsáchilas</t>
    </r>
  </si>
  <si>
    <r>
      <rPr>
        <sz val="11"/>
        <color indexed="8"/>
        <rFont val="Bahnschrift Light SemiCondensed"/>
        <family val="2"/>
      </rPr>
      <t>La Concordia</t>
    </r>
  </si>
  <si>
    <r>
      <rPr>
        <sz val="11"/>
        <color indexed="8"/>
        <rFont val="Bahnschrift Light SemiCondensed"/>
        <family val="2"/>
      </rPr>
      <t>Santo Domingo De Los
Tsachilas</t>
    </r>
  </si>
  <si>
    <r>
      <rPr>
        <sz val="11"/>
        <color indexed="8"/>
        <rFont val="Bahnschrift Light SemiCondensed"/>
        <family val="2"/>
      </rPr>
      <t>Santo Domingo</t>
    </r>
  </si>
  <si>
    <r>
      <rPr>
        <sz val="11"/>
        <color indexed="8"/>
        <rFont val="Bahnschrift Light SemiCondensed"/>
        <family val="2"/>
      </rPr>
      <t>MAG - Zamora
Chinchipe</t>
    </r>
  </si>
  <si>
    <r>
      <rPr>
        <sz val="11"/>
        <color indexed="8"/>
        <rFont val="Bahnschrift Light SemiCondensed"/>
        <family val="2"/>
      </rPr>
      <t>Paquisha</t>
    </r>
  </si>
  <si>
    <r>
      <rPr>
        <sz val="11"/>
        <color indexed="8"/>
        <rFont val="Bahnschrift Light SemiCondensed"/>
        <family val="2"/>
      </rPr>
      <t>Zamora Chinchipe</t>
    </r>
  </si>
  <si>
    <r>
      <rPr>
        <sz val="11"/>
        <color indexed="8"/>
        <rFont val="Bahnschrift Light SemiCondensed"/>
        <family val="2"/>
      </rPr>
      <t>Palanda</t>
    </r>
  </si>
  <si>
    <r>
      <rPr>
        <sz val="11"/>
        <color indexed="8"/>
        <rFont val="Bahnschrift Light SemiCondensed"/>
        <family val="2"/>
      </rPr>
      <t>Centinela Del Cóndor</t>
    </r>
  </si>
  <si>
    <r>
      <rPr>
        <sz val="11"/>
        <color indexed="8"/>
        <rFont val="Bahnschrift Light SemiCondensed"/>
        <family val="2"/>
      </rPr>
      <t>El Pangui</t>
    </r>
  </si>
  <si>
    <r>
      <rPr>
        <sz val="11"/>
        <color indexed="8"/>
        <rFont val="Bahnschrift Light SemiCondensed"/>
        <family val="2"/>
      </rPr>
      <t>Yantzaza</t>
    </r>
  </si>
  <si>
    <r>
      <rPr>
        <sz val="11"/>
        <color indexed="8"/>
        <rFont val="Bahnschrift Light SemiCondensed"/>
        <family val="2"/>
      </rPr>
      <t>Yacuambi</t>
    </r>
  </si>
  <si>
    <r>
      <rPr>
        <sz val="11"/>
        <color indexed="8"/>
        <rFont val="Bahnschrift Light SemiCondensed"/>
        <family val="2"/>
      </rPr>
      <t>Nangaritza</t>
    </r>
  </si>
  <si>
    <r>
      <rPr>
        <sz val="11"/>
        <color indexed="8"/>
        <rFont val="Bahnschrift Light SemiCondensed"/>
        <family val="2"/>
      </rPr>
      <t>Chinchipe</t>
    </r>
  </si>
  <si>
    <r>
      <rPr>
        <sz val="11"/>
        <color indexed="8"/>
        <rFont val="Bahnschrift Light SemiCondensed"/>
        <family val="2"/>
      </rPr>
      <t>Zamora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</si>
</sst>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0000000000"/>
    <numFmt numFmtId="165" formatCode="[$-300A]dddd\,\ dd&quot; de &quot;mmmm&quot; de &quot;yyyy"/>
    <numFmt numFmtId="166" formatCode="[$-F400]h:mm:ss\ AM/PM"/>
    <numFmt numFmtId="167" formatCode="000"/>
    <numFmt numFmtId="168" formatCode="yyyy"/>
    <numFmt numFmtId="169" formatCode="mmmm"/>
    <numFmt numFmtId="170" formatCode="dd"/>
  </numFmts>
  <fonts count="22" x14ac:knownFonts="1">
    <font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u/>
      <sz val="11"/>
      <color theme="10"/>
      <name val="Calibri"/>
      <family val="2"/>
    </font>
    <font>
      <b/>
      <sz val="12"/>
      <color theme="1"/>
      <name val="Bahnschrift Light SemiCondensed"/>
      <family val="2"/>
    </font>
    <font>
      <sz val="11"/>
      <color theme="1"/>
      <name val="Bahnschrift Light SemiCondensed"/>
      <family val="2"/>
    </font>
    <font>
      <sz val="11"/>
      <color theme="6" tint="0.39997558519241921"/>
      <name val="Bahnschrift Light SemiCondensed"/>
      <family val="2"/>
    </font>
    <font>
      <b/>
      <sz val="11"/>
      <color rgb="FF000000"/>
      <name val="Bahnschrift Light SemiCondensed"/>
      <family val="2"/>
    </font>
    <font>
      <b/>
      <sz val="11"/>
      <color indexed="8"/>
      <name val="Bahnschrift Light SemiCondensed"/>
      <family val="2"/>
    </font>
    <font>
      <sz val="11"/>
      <color indexed="8"/>
      <name val="Bahnschrift Light SemiCondensed"/>
      <family val="2"/>
    </font>
    <font>
      <b/>
      <sz val="11"/>
      <color theme="1"/>
      <name val="Bahnschrift Light SemiCondensed"/>
      <family val="2"/>
    </font>
    <font>
      <b/>
      <i/>
      <sz val="11"/>
      <color rgb="FF000000"/>
      <name val="Bahnschrift Light SemiCondensed"/>
      <family val="2"/>
    </font>
    <font>
      <sz val="11"/>
      <color rgb="FF000000"/>
      <name val="Bahnschrift Light SemiCondensed"/>
      <family val="2"/>
    </font>
    <font>
      <sz val="11"/>
      <name val="Bahnschrift Light SemiCondensed"/>
      <family val="2"/>
    </font>
    <font>
      <sz val="11"/>
      <color rgb="FFFF0000"/>
      <name val="Bahnschrift Light SemiCondensed"/>
      <family val="2"/>
    </font>
    <font>
      <sz val="11"/>
      <color theme="6" tint="-0.249977111117893"/>
      <name val="Bahnschrift Light SemiCondensed"/>
      <family val="2"/>
    </font>
    <font>
      <b/>
      <i/>
      <sz val="11"/>
      <color indexed="10"/>
      <name val="Bahnschrift Light SemiCondensed"/>
      <family val="2"/>
    </font>
    <font>
      <sz val="11"/>
      <color indexed="10"/>
      <name val="Bahnschrift Light SemiCondensed"/>
      <family val="2"/>
    </font>
    <font>
      <b/>
      <sz val="11"/>
      <color indexed="10"/>
      <name val="Bahnschrift Light SemiCondensed"/>
      <family val="2"/>
    </font>
    <font>
      <b/>
      <i/>
      <sz val="11"/>
      <color theme="1"/>
      <name val="Bahnschrift Light SemiCondensed"/>
      <family val="2"/>
    </font>
    <font>
      <u/>
      <sz val="11"/>
      <color theme="10"/>
      <name val="Bahnschrift Light SemiCondensed"/>
      <family val="2"/>
    </font>
    <font>
      <i/>
      <sz val="11"/>
      <color theme="1"/>
      <name val="Bahnschrift Light SemiCondensed"/>
      <family val="2"/>
    </font>
  </fonts>
  <fills count="12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59999389629810485"/>
        <bgColor theme="4" tint="0.59999389629810485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3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rgb="FFFF0000"/>
      </left>
      <right style="thin">
        <color rgb="FFFF0000"/>
      </right>
      <top style="thin">
        <color indexed="64"/>
      </top>
      <bottom style="thin">
        <color rgb="FFFF0000"/>
      </bottom>
      <diagonal/>
    </border>
    <border>
      <left style="thin">
        <color rgb="FFFF0000"/>
      </left>
      <right style="thin">
        <color rgb="FFFF0000"/>
      </right>
      <top style="thin">
        <color indexed="64"/>
      </top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indexed="64"/>
      </bottom>
      <diagonal/>
    </border>
    <border>
      <left style="thin">
        <color rgb="FFFF0000"/>
      </left>
      <right/>
      <top style="thin">
        <color indexed="64"/>
      </top>
      <bottom style="thin">
        <color rgb="FFFF0000"/>
      </bottom>
      <diagonal/>
    </border>
    <border>
      <left/>
      <right style="thin">
        <color rgb="FFFF0000"/>
      </right>
      <top style="thin">
        <color indexed="64"/>
      </top>
      <bottom style="thin">
        <color rgb="FFFF0000"/>
      </bottom>
      <diagonal/>
    </border>
    <border>
      <left style="thin">
        <color indexed="64"/>
      </left>
      <right/>
      <top style="thin">
        <color indexed="64"/>
      </top>
      <bottom style="thin">
        <color rgb="FFFF0000"/>
      </bottom>
      <diagonal/>
    </border>
    <border>
      <left/>
      <right/>
      <top style="thin">
        <color indexed="64"/>
      </top>
      <bottom style="thin">
        <color rgb="FFFF0000"/>
      </bottom>
      <diagonal/>
    </border>
    <border>
      <left/>
      <right style="thin">
        <color indexed="64"/>
      </right>
      <top style="thin">
        <color indexed="64"/>
      </top>
      <bottom style="thin">
        <color rgb="FFFF0000"/>
      </bottom>
      <diagonal/>
    </border>
    <border>
      <left style="thin">
        <color rgb="FFFF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FF0000"/>
      </bottom>
      <diagonal/>
    </border>
    <border>
      <left style="thin">
        <color indexed="64"/>
      </left>
      <right/>
      <top style="thin">
        <color rgb="FFFF0000"/>
      </top>
      <bottom style="thin">
        <color rgb="FFFF0000"/>
      </bottom>
      <diagonal/>
    </border>
    <border>
      <left/>
      <right style="thin">
        <color indexed="64"/>
      </right>
      <top style="thin">
        <color rgb="FFFF0000"/>
      </top>
      <bottom style="thin">
        <color rgb="FFFF0000"/>
      </bottom>
      <diagonal/>
    </border>
    <border>
      <left/>
      <right style="thin">
        <color rgb="FFFF0000"/>
      </right>
      <top style="thin">
        <color indexed="64"/>
      </top>
      <bottom/>
      <diagonal/>
    </border>
    <border>
      <left/>
      <right/>
      <top style="thin">
        <color rgb="FFFF0000"/>
      </top>
      <bottom style="thin">
        <color rgb="FFFF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74">
    <xf numFmtId="0" fontId="0" fillId="0" borderId="0" xfId="0"/>
    <xf numFmtId="0" fontId="4" fillId="2" borderId="5" xfId="0" applyFont="1" applyFill="1" applyBorder="1" applyAlignment="1" applyProtection="1">
      <alignment vertical="center"/>
      <protection hidden="1"/>
    </xf>
    <xf numFmtId="0" fontId="5" fillId="2" borderId="1" xfId="0" applyFont="1" applyFill="1" applyBorder="1" applyAlignment="1" applyProtection="1">
      <alignment vertical="center"/>
      <protection hidden="1"/>
    </xf>
    <xf numFmtId="0" fontId="6" fillId="2" borderId="2" xfId="0" applyFont="1" applyFill="1" applyBorder="1" applyAlignment="1" applyProtection="1">
      <alignment vertical="center"/>
      <protection hidden="1"/>
    </xf>
    <xf numFmtId="0" fontId="5" fillId="0" borderId="0" xfId="0" applyFont="1" applyAlignment="1" applyProtection="1">
      <alignment vertical="center"/>
      <protection hidden="1"/>
    </xf>
    <xf numFmtId="0" fontId="5" fillId="0" borderId="0" xfId="0" applyFont="1" applyAlignment="1" applyProtection="1">
      <alignment horizontal="left" vertical="center"/>
      <protection hidden="1"/>
    </xf>
    <xf numFmtId="0" fontId="7" fillId="0" borderId="14" xfId="0" applyFont="1" applyBorder="1" applyAlignment="1" applyProtection="1">
      <alignment horizontal="left" vertical="center"/>
      <protection hidden="1"/>
    </xf>
    <xf numFmtId="0" fontId="7" fillId="0" borderId="14" xfId="0" applyFont="1" applyBorder="1" applyAlignment="1" applyProtection="1">
      <alignment horizontal="left" vertical="center" wrapText="1"/>
      <protection hidden="1"/>
    </xf>
    <xf numFmtId="0" fontId="5" fillId="8" borderId="11" xfId="0" applyFont="1" applyFill="1" applyBorder="1" applyAlignment="1" applyProtection="1">
      <alignment vertical="center"/>
      <protection hidden="1"/>
    </xf>
    <xf numFmtId="164" fontId="9" fillId="0" borderId="18" xfId="0" applyNumberFormat="1" applyFont="1" applyBorder="1" applyAlignment="1" applyProtection="1">
      <alignment horizontal="center" vertical="center"/>
      <protection locked="0"/>
    </xf>
    <xf numFmtId="0" fontId="5" fillId="8" borderId="6" xfId="0" applyFont="1" applyFill="1" applyBorder="1" applyAlignment="1" applyProtection="1">
      <alignment vertical="center"/>
      <protection hidden="1"/>
    </xf>
    <xf numFmtId="49" fontId="9" fillId="0" borderId="19" xfId="0" applyNumberFormat="1" applyFont="1" applyBorder="1" applyAlignment="1" applyProtection="1">
      <alignment horizontal="centerContinuous" vertical="center"/>
      <protection locked="0"/>
    </xf>
    <xf numFmtId="0" fontId="5" fillId="8" borderId="12" xfId="0" applyFont="1" applyFill="1" applyBorder="1" applyAlignment="1" applyProtection="1">
      <alignment vertical="center"/>
      <protection hidden="1"/>
    </xf>
    <xf numFmtId="0" fontId="10" fillId="0" borderId="3" xfId="0" applyFont="1" applyBorder="1" applyAlignment="1" applyProtection="1">
      <alignment horizontal="center" vertical="center"/>
      <protection hidden="1"/>
    </xf>
    <xf numFmtId="0" fontId="11" fillId="3" borderId="3" xfId="0" applyFont="1" applyFill="1" applyBorder="1" applyAlignment="1" applyProtection="1">
      <alignment horizontal="justify" vertical="center"/>
      <protection hidden="1"/>
    </xf>
    <xf numFmtId="0" fontId="11" fillId="0" borderId="3" xfId="0" applyFont="1" applyBorder="1" applyAlignment="1" applyProtection="1">
      <alignment horizontal="justify" vertical="center"/>
      <protection hidden="1"/>
    </xf>
    <xf numFmtId="0" fontId="10" fillId="0" borderId="3" xfId="0" applyFont="1" applyBorder="1" applyAlignment="1" applyProtection="1">
      <alignment vertical="center"/>
      <protection hidden="1"/>
    </xf>
    <xf numFmtId="0" fontId="10" fillId="0" borderId="0" xfId="0" applyFont="1" applyAlignment="1" applyProtection="1">
      <alignment vertical="center"/>
      <protection hidden="1"/>
    </xf>
    <xf numFmtId="0" fontId="12" fillId="0" borderId="14" xfId="0" applyFont="1" applyBorder="1" applyAlignment="1" applyProtection="1">
      <alignment horizontal="left" vertical="top"/>
      <protection hidden="1"/>
    </xf>
    <xf numFmtId="0" fontId="12" fillId="0" borderId="0" xfId="0" applyFont="1" applyAlignment="1" applyProtection="1">
      <alignment horizontal="left" vertical="center"/>
      <protection hidden="1"/>
    </xf>
    <xf numFmtId="0" fontId="5" fillId="4" borderId="4" xfId="0" applyFont="1" applyFill="1" applyBorder="1" applyAlignment="1" applyProtection="1">
      <alignment horizontal="justify" vertical="center" wrapText="1"/>
      <protection hidden="1"/>
    </xf>
    <xf numFmtId="0" fontId="5" fillId="8" borderId="13" xfId="0" applyFont="1" applyFill="1" applyBorder="1" applyAlignment="1" applyProtection="1">
      <alignment vertical="center"/>
      <protection hidden="1"/>
    </xf>
    <xf numFmtId="0" fontId="5" fillId="8" borderId="9" xfId="0" applyFont="1" applyFill="1" applyBorder="1" applyAlignment="1" applyProtection="1">
      <alignment vertical="center"/>
      <protection hidden="1"/>
    </xf>
    <xf numFmtId="0" fontId="10" fillId="8" borderId="9" xfId="0" applyFont="1" applyFill="1" applyBorder="1" applyAlignment="1" applyProtection="1">
      <alignment vertical="center"/>
      <protection hidden="1"/>
    </xf>
    <xf numFmtId="0" fontId="10" fillId="8" borderId="9" xfId="0" applyFont="1" applyFill="1" applyBorder="1" applyAlignment="1" applyProtection="1">
      <alignment horizontal="right" vertical="center"/>
      <protection hidden="1"/>
    </xf>
    <xf numFmtId="0" fontId="5" fillId="0" borderId="20" xfId="0" applyFont="1" applyBorder="1" applyAlignment="1" applyProtection="1">
      <alignment horizontal="left" vertical="center"/>
      <protection locked="0" hidden="1"/>
    </xf>
    <xf numFmtId="0" fontId="5" fillId="8" borderId="10" xfId="0" applyFont="1" applyFill="1" applyBorder="1" applyAlignment="1" applyProtection="1">
      <alignment vertical="center"/>
      <protection hidden="1"/>
    </xf>
    <xf numFmtId="0" fontId="5" fillId="5" borderId="15" xfId="0" applyFont="1" applyFill="1" applyBorder="1" applyAlignment="1" applyProtection="1">
      <alignment vertical="center"/>
      <protection hidden="1"/>
    </xf>
    <xf numFmtId="0" fontId="5" fillId="0" borderId="0" xfId="0" applyFont="1" applyAlignment="1" applyProtection="1">
      <alignment horizontal="center" vertical="center"/>
      <protection hidden="1"/>
    </xf>
    <xf numFmtId="0" fontId="5" fillId="6" borderId="16" xfId="0" applyFont="1" applyFill="1" applyBorder="1" applyAlignment="1" applyProtection="1">
      <alignment vertical="center"/>
      <protection hidden="1"/>
    </xf>
    <xf numFmtId="0" fontId="12" fillId="3" borderId="3" xfId="0" applyFont="1" applyFill="1" applyBorder="1" applyAlignment="1" applyProtection="1">
      <alignment horizontal="justify" vertical="center"/>
      <protection hidden="1"/>
    </xf>
    <xf numFmtId="0" fontId="5" fillId="0" borderId="3" xfId="0" applyFont="1" applyBorder="1" applyAlignment="1" applyProtection="1">
      <alignment vertical="center"/>
      <protection hidden="1"/>
    </xf>
    <xf numFmtId="0" fontId="12" fillId="0" borderId="3" xfId="0" applyFont="1" applyBorder="1" applyAlignment="1" applyProtection="1">
      <alignment horizontal="justify" vertical="center"/>
      <protection hidden="1"/>
    </xf>
    <xf numFmtId="168" fontId="5" fillId="0" borderId="0" xfId="0" applyNumberFormat="1" applyFont="1" applyAlignment="1" applyProtection="1">
      <alignment vertical="center"/>
      <protection hidden="1"/>
    </xf>
    <xf numFmtId="169" fontId="5" fillId="0" borderId="0" xfId="0" applyNumberFormat="1" applyFont="1" applyAlignment="1" applyProtection="1">
      <alignment vertical="center"/>
      <protection hidden="1"/>
    </xf>
    <xf numFmtId="170" fontId="5" fillId="0" borderId="0" xfId="0" applyNumberFormat="1" applyFont="1" applyAlignment="1" applyProtection="1">
      <alignment vertical="center"/>
      <protection hidden="1"/>
    </xf>
    <xf numFmtId="0" fontId="5" fillId="0" borderId="0" xfId="0" applyFont="1" applyAlignment="1" applyProtection="1">
      <alignment horizontal="left" vertical="center" wrapText="1"/>
      <protection hidden="1"/>
    </xf>
    <xf numFmtId="0" fontId="5" fillId="0" borderId="0" xfId="0" applyFont="1" applyAlignment="1" applyProtection="1">
      <alignment vertical="center" wrapText="1"/>
      <protection hidden="1"/>
    </xf>
    <xf numFmtId="0" fontId="13" fillId="0" borderId="0" xfId="0" applyFont="1" applyAlignment="1" applyProtection="1">
      <alignment vertical="center" wrapText="1"/>
      <protection hidden="1"/>
    </xf>
    <xf numFmtId="0" fontId="14" fillId="0" borderId="0" xfId="0" applyFont="1" applyAlignment="1" applyProtection="1">
      <alignment vertical="center" wrapText="1"/>
      <protection hidden="1"/>
    </xf>
    <xf numFmtId="0" fontId="5" fillId="0" borderId="15" xfId="0" applyFont="1" applyBorder="1" applyAlignment="1" applyProtection="1">
      <alignment vertical="center"/>
      <protection hidden="1"/>
    </xf>
    <xf numFmtId="0" fontId="5" fillId="5" borderId="16" xfId="0" applyFont="1" applyFill="1" applyBorder="1" applyAlignment="1" applyProtection="1">
      <alignment vertical="center"/>
      <protection hidden="1"/>
    </xf>
    <xf numFmtId="0" fontId="10" fillId="7" borderId="5" xfId="0" applyFont="1" applyFill="1" applyBorder="1" applyAlignment="1" applyProtection="1">
      <alignment vertical="center"/>
      <protection hidden="1"/>
    </xf>
    <xf numFmtId="0" fontId="5" fillId="7" borderId="1" xfId="0" applyFont="1" applyFill="1" applyBorder="1" applyAlignment="1" applyProtection="1">
      <alignment vertical="center"/>
      <protection hidden="1"/>
    </xf>
    <xf numFmtId="0" fontId="5" fillId="7" borderId="6" xfId="0" applyFont="1" applyFill="1" applyBorder="1" applyAlignment="1" applyProtection="1">
      <alignment vertical="center"/>
      <protection hidden="1"/>
    </xf>
    <xf numFmtId="0" fontId="15" fillId="7" borderId="2" xfId="0" applyFont="1" applyFill="1" applyBorder="1" applyAlignment="1" applyProtection="1">
      <alignment vertical="center"/>
      <protection hidden="1"/>
    </xf>
    <xf numFmtId="0" fontId="10" fillId="2" borderId="5" xfId="0" applyFont="1" applyFill="1" applyBorder="1" applyAlignment="1" applyProtection="1">
      <alignment horizontal="center" vertical="center"/>
      <protection hidden="1"/>
    </xf>
    <xf numFmtId="166" fontId="5" fillId="9" borderId="5" xfId="0" applyNumberFormat="1" applyFont="1" applyFill="1" applyBorder="1" applyAlignment="1" applyProtection="1">
      <alignment horizontal="center" vertical="center"/>
      <protection hidden="1"/>
    </xf>
    <xf numFmtId="0" fontId="4" fillId="2" borderId="5" xfId="0" applyFont="1" applyFill="1" applyBorder="1" applyAlignment="1" applyProtection="1">
      <alignment horizontal="left" vertical="center"/>
      <protection hidden="1"/>
    </xf>
    <xf numFmtId="0" fontId="10" fillId="2" borderId="1" xfId="0" applyFont="1" applyFill="1" applyBorder="1" applyAlignment="1" applyProtection="1">
      <alignment vertical="center"/>
      <protection hidden="1"/>
    </xf>
    <xf numFmtId="167" fontId="6" fillId="2" borderId="2" xfId="0" applyNumberFormat="1" applyFont="1" applyFill="1" applyBorder="1" applyAlignment="1" applyProtection="1">
      <alignment vertical="center"/>
      <protection hidden="1"/>
    </xf>
    <xf numFmtId="0" fontId="6" fillId="0" borderId="0" xfId="0" applyFont="1" applyAlignment="1" applyProtection="1">
      <alignment vertical="center"/>
      <protection hidden="1"/>
    </xf>
    <xf numFmtId="0" fontId="10" fillId="8" borderId="7" xfId="0" applyFont="1" applyFill="1" applyBorder="1" applyAlignment="1" applyProtection="1">
      <alignment vertical="center"/>
      <protection hidden="1"/>
    </xf>
    <xf numFmtId="0" fontId="19" fillId="8" borderId="0" xfId="0" applyFont="1" applyFill="1" applyAlignment="1" applyProtection="1">
      <alignment vertical="center"/>
      <protection hidden="1"/>
    </xf>
    <xf numFmtId="0" fontId="5" fillId="8" borderId="0" xfId="0" applyFont="1" applyFill="1" applyAlignment="1" applyProtection="1">
      <alignment vertical="center"/>
      <protection hidden="1"/>
    </xf>
    <xf numFmtId="0" fontId="5" fillId="8" borderId="8" xfId="0" applyFont="1" applyFill="1" applyBorder="1" applyAlignment="1" applyProtection="1">
      <alignment vertical="center"/>
      <protection hidden="1"/>
    </xf>
    <xf numFmtId="0" fontId="10" fillId="8" borderId="5" xfId="0" applyFont="1" applyFill="1" applyBorder="1" applyAlignment="1" applyProtection="1">
      <alignment vertical="center"/>
      <protection hidden="1"/>
    </xf>
    <xf numFmtId="164" fontId="9" fillId="9" borderId="3" xfId="0" applyNumberFormat="1" applyFont="1" applyFill="1" applyBorder="1" applyAlignment="1" applyProtection="1">
      <alignment horizontal="centerContinuous" vertical="center"/>
      <protection hidden="1"/>
    </xf>
    <xf numFmtId="164" fontId="9" fillId="9" borderId="1" xfId="0" applyNumberFormat="1" applyFont="1" applyFill="1" applyBorder="1" applyAlignment="1" applyProtection="1">
      <alignment horizontal="centerContinuous" vertical="center"/>
      <protection hidden="1"/>
    </xf>
    <xf numFmtId="0" fontId="8" fillId="8" borderId="1" xfId="0" applyFont="1" applyFill="1" applyBorder="1" applyAlignment="1" applyProtection="1">
      <alignment vertical="center"/>
      <protection hidden="1"/>
    </xf>
    <xf numFmtId="0" fontId="5" fillId="8" borderId="1" xfId="0" applyFont="1" applyFill="1" applyBorder="1" applyAlignment="1" applyProtection="1">
      <alignment horizontal="justify" vertical="center"/>
      <protection hidden="1"/>
    </xf>
    <xf numFmtId="1" fontId="5" fillId="0" borderId="0" xfId="0" applyNumberFormat="1" applyFont="1" applyAlignment="1" applyProtection="1">
      <alignment vertical="center"/>
      <protection hidden="1"/>
    </xf>
    <xf numFmtId="0" fontId="19" fillId="8" borderId="9" xfId="0" applyFont="1" applyFill="1" applyBorder="1" applyAlignment="1" applyProtection="1">
      <alignment vertical="center"/>
      <protection hidden="1"/>
    </xf>
    <xf numFmtId="0" fontId="5" fillId="8" borderId="1" xfId="0" applyFont="1" applyFill="1" applyBorder="1" applyAlignment="1" applyProtection="1">
      <alignment vertical="center"/>
      <protection hidden="1"/>
    </xf>
    <xf numFmtId="0" fontId="10" fillId="10" borderId="11" xfId="0" applyFont="1" applyFill="1" applyBorder="1" applyAlignment="1" applyProtection="1">
      <alignment vertical="center"/>
      <protection hidden="1"/>
    </xf>
    <xf numFmtId="0" fontId="10" fillId="10" borderId="9" xfId="0" applyFont="1" applyFill="1" applyBorder="1" applyAlignment="1" applyProtection="1">
      <alignment vertical="center"/>
      <protection hidden="1"/>
    </xf>
    <xf numFmtId="0" fontId="10" fillId="10" borderId="5" xfId="0" applyFont="1" applyFill="1" applyBorder="1" applyAlignment="1" applyProtection="1">
      <alignment vertical="center"/>
      <protection hidden="1"/>
    </xf>
    <xf numFmtId="0" fontId="10" fillId="10" borderId="1" xfId="0" applyFont="1" applyFill="1" applyBorder="1" applyAlignment="1" applyProtection="1">
      <alignment vertical="center"/>
      <protection hidden="1"/>
    </xf>
    <xf numFmtId="0" fontId="19" fillId="2" borderId="1" xfId="0" applyFont="1" applyFill="1" applyBorder="1" applyAlignment="1" applyProtection="1">
      <alignment vertical="center"/>
      <protection hidden="1"/>
    </xf>
    <xf numFmtId="0" fontId="5" fillId="2" borderId="2" xfId="0" applyFont="1" applyFill="1" applyBorder="1" applyAlignment="1" applyProtection="1">
      <alignment vertical="center"/>
      <protection hidden="1"/>
    </xf>
    <xf numFmtId="0" fontId="10" fillId="8" borderId="3" xfId="0" applyFont="1" applyFill="1" applyBorder="1" applyAlignment="1" applyProtection="1">
      <alignment horizontal="center" vertical="center" wrapText="1"/>
      <protection hidden="1"/>
    </xf>
    <xf numFmtId="0" fontId="21" fillId="0" borderId="0" xfId="0" applyFont="1" applyAlignment="1" applyProtection="1">
      <alignment horizontal="left" vertical="center"/>
      <protection hidden="1"/>
    </xf>
    <xf numFmtId="0" fontId="19" fillId="0" borderId="0" xfId="0" applyFont="1" applyAlignment="1" applyProtection="1">
      <alignment vertical="center"/>
      <protection hidden="1"/>
    </xf>
    <xf numFmtId="0" fontId="5" fillId="6" borderId="17" xfId="0" applyFont="1" applyFill="1" applyBorder="1" applyAlignment="1" applyProtection="1">
      <alignment vertical="center"/>
      <protection hidden="1"/>
    </xf>
    <xf numFmtId="0" fontId="5" fillId="5" borderId="17" xfId="0" applyFont="1" applyFill="1" applyBorder="1" applyAlignment="1" applyProtection="1">
      <alignment vertical="center"/>
      <protection hidden="1"/>
    </xf>
    <xf numFmtId="0" fontId="5" fillId="0" borderId="5" xfId="0" applyFont="1" applyBorder="1" applyAlignment="1" applyProtection="1">
      <alignment horizontal="left" vertical="center"/>
      <protection hidden="1"/>
    </xf>
    <xf numFmtId="0" fontId="5" fillId="0" borderId="1" xfId="0" applyFont="1" applyBorder="1" applyAlignment="1" applyProtection="1">
      <alignment horizontal="justify" vertical="center" wrapText="1"/>
      <protection hidden="1"/>
    </xf>
    <xf numFmtId="0" fontId="5" fillId="0" borderId="2" xfId="0" applyFont="1" applyBorder="1" applyAlignment="1" applyProtection="1">
      <alignment horizontal="justify" vertical="center" wrapText="1"/>
      <protection hidden="1"/>
    </xf>
    <xf numFmtId="0" fontId="5" fillId="0" borderId="11" xfId="0" applyFont="1" applyBorder="1" applyAlignment="1" applyProtection="1">
      <alignment horizontal="justify" vertical="center" wrapText="1"/>
      <protection hidden="1"/>
    </xf>
    <xf numFmtId="0" fontId="5" fillId="0" borderId="6" xfId="0" applyFont="1" applyBorder="1" applyAlignment="1" applyProtection="1">
      <alignment horizontal="justify" vertical="center" wrapText="1"/>
      <protection hidden="1"/>
    </xf>
    <xf numFmtId="0" fontId="5" fillId="0" borderId="12" xfId="0" applyFont="1" applyBorder="1" applyAlignment="1" applyProtection="1">
      <alignment horizontal="justify" vertical="center" wrapText="1"/>
      <protection hidden="1"/>
    </xf>
    <xf numFmtId="0" fontId="5" fillId="0" borderId="7" xfId="0" applyFont="1" applyBorder="1" applyAlignment="1" applyProtection="1">
      <alignment horizontal="justify" vertical="center" wrapText="1"/>
      <protection hidden="1"/>
    </xf>
    <xf numFmtId="0" fontId="5" fillId="0" borderId="0" xfId="0" applyFont="1" applyAlignment="1" applyProtection="1">
      <alignment horizontal="justify" vertical="center" wrapText="1"/>
      <protection hidden="1"/>
    </xf>
    <xf numFmtId="0" fontId="5" fillId="0" borderId="8" xfId="0" applyFont="1" applyBorder="1" applyAlignment="1" applyProtection="1">
      <alignment horizontal="justify" vertical="center" wrapText="1"/>
      <protection hidden="1"/>
    </xf>
    <xf numFmtId="0" fontId="5" fillId="0" borderId="13" xfId="0" applyFont="1" applyBorder="1" applyAlignment="1" applyProtection="1">
      <alignment vertical="center"/>
      <protection hidden="1"/>
    </xf>
    <xf numFmtId="0" fontId="5" fillId="0" borderId="9" xfId="0" applyFont="1" applyBorder="1" applyAlignment="1" applyProtection="1">
      <alignment vertical="center"/>
      <protection hidden="1"/>
    </xf>
    <xf numFmtId="0" fontId="5" fillId="0" borderId="8" xfId="0" applyFont="1" applyBorder="1" applyAlignment="1" applyProtection="1">
      <alignment vertical="center"/>
      <protection hidden="1"/>
    </xf>
    <xf numFmtId="164" fontId="5" fillId="0" borderId="0" xfId="0" applyNumberFormat="1" applyFont="1" applyAlignment="1" applyProtection="1">
      <alignment vertical="center"/>
      <protection hidden="1"/>
    </xf>
    <xf numFmtId="0" fontId="5" fillId="0" borderId="0" xfId="0" applyFont="1" applyAlignment="1" applyProtection="1">
      <alignment horizontal="center" vertical="center" wrapText="1"/>
      <protection hidden="1"/>
    </xf>
    <xf numFmtId="164" fontId="5" fillId="0" borderId="0" xfId="0" applyNumberFormat="1" applyFont="1" applyAlignment="1" applyProtection="1">
      <alignment horizontal="center" vertical="center"/>
      <protection hidden="1"/>
    </xf>
    <xf numFmtId="0" fontId="5" fillId="0" borderId="8" xfId="0" applyFont="1" applyBorder="1" applyAlignment="1" applyProtection="1">
      <alignment horizontal="center" vertical="center" wrapText="1"/>
      <protection hidden="1"/>
    </xf>
    <xf numFmtId="0" fontId="12" fillId="0" borderId="14" xfId="0" applyFont="1" applyBorder="1" applyAlignment="1" applyProtection="1">
      <alignment horizontal="left" vertical="top" wrapText="1"/>
      <protection hidden="1"/>
    </xf>
    <xf numFmtId="0" fontId="10" fillId="8" borderId="3" xfId="0" applyFont="1" applyFill="1" applyBorder="1" applyAlignment="1" applyProtection="1">
      <alignment horizontal="center" vertical="center" wrapText="1"/>
      <protection hidden="1"/>
    </xf>
    <xf numFmtId="0" fontId="5" fillId="0" borderId="21" xfId="0" applyFont="1" applyBorder="1" applyAlignment="1" applyProtection="1">
      <alignment horizontal="center" vertical="center" wrapText="1"/>
      <protection locked="0"/>
    </xf>
    <xf numFmtId="0" fontId="5" fillId="0" borderId="22" xfId="0" applyFont="1" applyBorder="1" applyAlignment="1" applyProtection="1">
      <alignment horizontal="center" vertical="center" wrapText="1"/>
      <protection locked="0"/>
    </xf>
    <xf numFmtId="0" fontId="8" fillId="8" borderId="3" xfId="0" applyFont="1" applyFill="1" applyBorder="1" applyAlignment="1" applyProtection="1">
      <alignment horizontal="left" vertical="center"/>
      <protection hidden="1"/>
    </xf>
    <xf numFmtId="164" fontId="9" fillId="0" borderId="21" xfId="0" applyNumberFormat="1" applyFont="1" applyBorder="1" applyAlignment="1" applyProtection="1">
      <alignment horizontal="center" vertical="center"/>
      <protection locked="0"/>
    </xf>
    <xf numFmtId="164" fontId="9" fillId="0" borderId="22" xfId="0" applyNumberFormat="1" applyFont="1" applyBorder="1" applyAlignment="1" applyProtection="1">
      <alignment horizontal="center" vertical="center"/>
      <protection locked="0"/>
    </xf>
    <xf numFmtId="0" fontId="10" fillId="2" borderId="11" xfId="0" applyFont="1" applyFill="1" applyBorder="1" applyAlignment="1" applyProtection="1">
      <alignment horizontal="center" vertical="center"/>
      <protection hidden="1"/>
    </xf>
    <xf numFmtId="0" fontId="10" fillId="2" borderId="6" xfId="0" applyFont="1" applyFill="1" applyBorder="1" applyAlignment="1" applyProtection="1">
      <alignment horizontal="center" vertical="center"/>
      <protection hidden="1"/>
    </xf>
    <xf numFmtId="0" fontId="10" fillId="2" borderId="12" xfId="0" applyFont="1" applyFill="1" applyBorder="1" applyAlignment="1" applyProtection="1">
      <alignment horizontal="center" vertical="center"/>
      <protection hidden="1"/>
    </xf>
    <xf numFmtId="0" fontId="5" fillId="9" borderId="5" xfId="0" applyFont="1" applyFill="1" applyBorder="1" applyAlignment="1" applyProtection="1">
      <alignment horizontal="center" vertical="center"/>
      <protection hidden="1"/>
    </xf>
    <xf numFmtId="0" fontId="5" fillId="9" borderId="1" xfId="0" applyFont="1" applyFill="1" applyBorder="1" applyAlignment="1" applyProtection="1">
      <alignment horizontal="center" vertical="center"/>
      <protection hidden="1"/>
    </xf>
    <xf numFmtId="0" fontId="5" fillId="9" borderId="2" xfId="0" applyFont="1" applyFill="1" applyBorder="1" applyAlignment="1" applyProtection="1">
      <alignment horizontal="center" vertical="center"/>
      <protection hidden="1"/>
    </xf>
    <xf numFmtId="0" fontId="5" fillId="9" borderId="5" xfId="0" applyFont="1" applyFill="1" applyBorder="1" applyAlignment="1" applyProtection="1">
      <alignment horizontal="left" vertical="center" wrapText="1"/>
      <protection hidden="1"/>
    </xf>
    <xf numFmtId="0" fontId="5" fillId="9" borderId="1" xfId="0" applyFont="1" applyFill="1" applyBorder="1" applyAlignment="1" applyProtection="1">
      <alignment horizontal="left" vertical="center" wrapText="1"/>
      <protection hidden="1"/>
    </xf>
    <xf numFmtId="0" fontId="5" fillId="9" borderId="2" xfId="0" applyFont="1" applyFill="1" applyBorder="1" applyAlignment="1" applyProtection="1">
      <alignment horizontal="left" vertical="center" wrapText="1"/>
      <protection hidden="1"/>
    </xf>
    <xf numFmtId="0" fontId="8" fillId="8" borderId="1" xfId="0" applyFont="1" applyFill="1" applyBorder="1" applyAlignment="1" applyProtection="1">
      <alignment horizontal="left" vertical="center" wrapText="1"/>
      <protection hidden="1"/>
    </xf>
    <xf numFmtId="0" fontId="10" fillId="2" borderId="23" xfId="0" applyFont="1" applyFill="1" applyBorder="1" applyAlignment="1" applyProtection="1">
      <alignment horizontal="center" vertical="center"/>
      <protection hidden="1"/>
    </xf>
    <xf numFmtId="0" fontId="10" fillId="2" borderId="24" xfId="0" applyFont="1" applyFill="1" applyBorder="1" applyAlignment="1" applyProtection="1">
      <alignment horizontal="center" vertical="center"/>
      <protection hidden="1"/>
    </xf>
    <xf numFmtId="0" fontId="10" fillId="2" borderId="25" xfId="0" applyFont="1" applyFill="1" applyBorder="1" applyAlignment="1" applyProtection="1">
      <alignment horizontal="center" vertical="center"/>
      <protection hidden="1"/>
    </xf>
    <xf numFmtId="0" fontId="10" fillId="2" borderId="3" xfId="0" applyFont="1" applyFill="1" applyBorder="1" applyAlignment="1" applyProtection="1">
      <alignment horizontal="center" vertical="center"/>
      <protection hidden="1"/>
    </xf>
    <xf numFmtId="165" fontId="5" fillId="9" borderId="3" xfId="0" applyNumberFormat="1" applyFont="1" applyFill="1" applyBorder="1" applyAlignment="1" applyProtection="1">
      <alignment horizontal="center" vertical="center"/>
      <protection hidden="1"/>
    </xf>
    <xf numFmtId="0" fontId="5" fillId="0" borderId="31" xfId="0" applyFont="1" applyBorder="1" applyAlignment="1" applyProtection="1">
      <alignment horizontal="justify" vertical="center" wrapText="1"/>
      <protection locked="0"/>
    </xf>
    <xf numFmtId="0" fontId="5" fillId="0" borderId="29" xfId="0" applyFont="1" applyBorder="1" applyAlignment="1" applyProtection="1">
      <alignment horizontal="justify" vertical="center" wrapText="1"/>
      <protection locked="0"/>
    </xf>
    <xf numFmtId="0" fontId="10" fillId="10" borderId="11" xfId="0" applyFont="1" applyFill="1" applyBorder="1" applyAlignment="1" applyProtection="1">
      <alignment horizontal="left" vertical="center"/>
      <protection hidden="1"/>
    </xf>
    <xf numFmtId="0" fontId="10" fillId="10" borderId="30" xfId="0" applyFont="1" applyFill="1" applyBorder="1" applyAlignment="1" applyProtection="1">
      <alignment horizontal="left" vertical="center"/>
      <protection hidden="1"/>
    </xf>
    <xf numFmtId="0" fontId="10" fillId="2" borderId="5" xfId="0" applyFont="1" applyFill="1" applyBorder="1" applyAlignment="1" applyProtection="1">
      <alignment horizontal="center" vertical="center"/>
      <protection hidden="1"/>
    </xf>
    <xf numFmtId="0" fontId="10" fillId="2" borderId="1" xfId="0" applyFont="1" applyFill="1" applyBorder="1" applyAlignment="1" applyProtection="1">
      <alignment horizontal="center" vertical="center"/>
      <protection hidden="1"/>
    </xf>
    <xf numFmtId="0" fontId="10" fillId="2" borderId="2" xfId="0" applyFont="1" applyFill="1" applyBorder="1" applyAlignment="1" applyProtection="1">
      <alignment horizontal="center" vertical="center"/>
      <protection hidden="1"/>
    </xf>
    <xf numFmtId="0" fontId="5" fillId="0" borderId="31" xfId="0" applyFont="1" applyBorder="1" applyAlignment="1" applyProtection="1">
      <alignment horizontal="center" vertical="center" wrapText="1"/>
      <protection locked="0" hidden="1"/>
    </xf>
    <xf numFmtId="0" fontId="5" fillId="0" borderId="29" xfId="0" applyFont="1" applyBorder="1" applyAlignment="1" applyProtection="1">
      <alignment horizontal="center" vertical="center" wrapText="1"/>
      <protection locked="0" hidden="1"/>
    </xf>
    <xf numFmtId="0" fontId="10" fillId="9" borderId="3" xfId="0" applyFont="1" applyFill="1" applyBorder="1" applyAlignment="1" applyProtection="1">
      <alignment horizontal="center" vertical="center"/>
      <protection hidden="1"/>
    </xf>
    <xf numFmtId="0" fontId="10" fillId="8" borderId="5" xfId="0" applyFont="1" applyFill="1" applyBorder="1" applyAlignment="1" applyProtection="1">
      <alignment horizontal="center" vertical="center" wrapText="1"/>
      <protection hidden="1"/>
    </xf>
    <xf numFmtId="0" fontId="10" fillId="8" borderId="2" xfId="0" applyFont="1" applyFill="1" applyBorder="1" applyAlignment="1" applyProtection="1">
      <alignment horizontal="center" vertical="center" wrapText="1"/>
      <protection hidden="1"/>
    </xf>
    <xf numFmtId="0" fontId="5" fillId="0" borderId="21" xfId="0" applyFont="1" applyBorder="1" applyAlignment="1" applyProtection="1">
      <alignment horizontal="left" vertical="center" wrapText="1"/>
      <protection locked="0"/>
    </xf>
    <xf numFmtId="0" fontId="5" fillId="0" borderId="24" xfId="0" applyFont="1" applyBorder="1" applyAlignment="1" applyProtection="1">
      <alignment horizontal="left" vertical="center" wrapText="1"/>
      <protection locked="0"/>
    </xf>
    <xf numFmtId="0" fontId="5" fillId="0" borderId="22" xfId="0" applyFont="1" applyBorder="1" applyAlignment="1" applyProtection="1">
      <alignment horizontal="left" vertical="center" wrapText="1"/>
      <protection locked="0"/>
    </xf>
    <xf numFmtId="0" fontId="5" fillId="0" borderId="21" xfId="0" applyFont="1" applyBorder="1" applyAlignment="1" applyProtection="1">
      <alignment horizontal="justify" vertical="center"/>
      <protection locked="0"/>
    </xf>
    <xf numFmtId="0" fontId="5" fillId="0" borderId="24" xfId="0" applyFont="1" applyBorder="1" applyAlignment="1" applyProtection="1">
      <alignment horizontal="justify" vertical="center"/>
      <protection locked="0"/>
    </xf>
    <xf numFmtId="49" fontId="5" fillId="0" borderId="21" xfId="0" applyNumberFormat="1" applyFont="1" applyBorder="1" applyAlignment="1" applyProtection="1">
      <alignment horizontal="left" vertical="center"/>
      <protection locked="0"/>
    </xf>
    <xf numFmtId="49" fontId="5" fillId="0" borderId="24" xfId="0" applyNumberFormat="1" applyFont="1" applyBorder="1" applyAlignment="1" applyProtection="1">
      <alignment horizontal="left" vertical="center"/>
      <protection locked="0"/>
    </xf>
    <xf numFmtId="49" fontId="5" fillId="0" borderId="22" xfId="0" applyNumberFormat="1" applyFont="1" applyBorder="1" applyAlignment="1" applyProtection="1">
      <alignment horizontal="left" vertical="center"/>
      <protection locked="0"/>
    </xf>
    <xf numFmtId="0" fontId="20" fillId="0" borderId="31" xfId="1" applyFont="1" applyFill="1" applyBorder="1" applyAlignment="1" applyProtection="1">
      <alignment horizontal="justify" vertical="center" wrapText="1"/>
      <protection locked="0"/>
    </xf>
    <xf numFmtId="49" fontId="5" fillId="0" borderId="21" xfId="0" applyNumberFormat="1" applyFont="1" applyBorder="1" applyAlignment="1" applyProtection="1">
      <alignment horizontal="center" vertical="center"/>
      <protection locked="0"/>
    </xf>
    <xf numFmtId="49" fontId="5" fillId="0" borderId="24" xfId="0" applyNumberFormat="1" applyFont="1" applyBorder="1" applyAlignment="1" applyProtection="1">
      <alignment horizontal="center" vertical="center"/>
      <protection locked="0"/>
    </xf>
    <xf numFmtId="0" fontId="5" fillId="0" borderId="28" xfId="0" applyFont="1" applyBorder="1" applyAlignment="1" applyProtection="1">
      <alignment horizontal="center" vertical="center"/>
      <protection locked="0"/>
    </xf>
    <xf numFmtId="0" fontId="5" fillId="0" borderId="29" xfId="0" applyFont="1" applyBorder="1" applyAlignment="1" applyProtection="1">
      <alignment horizontal="center" vertical="center"/>
      <protection locked="0"/>
    </xf>
    <xf numFmtId="0" fontId="5" fillId="0" borderId="23" xfId="0" applyFont="1" applyBorder="1" applyAlignment="1" applyProtection="1">
      <alignment horizontal="center" vertical="center" wrapText="1"/>
      <protection locked="0"/>
    </xf>
    <xf numFmtId="0" fontId="5" fillId="0" borderId="25" xfId="0" applyFont="1" applyBorder="1" applyAlignment="1" applyProtection="1">
      <alignment horizontal="center" vertical="center" wrapText="1"/>
      <protection locked="0"/>
    </xf>
    <xf numFmtId="0" fontId="13" fillId="0" borderId="23" xfId="0" applyFont="1" applyBorder="1" applyAlignment="1" applyProtection="1">
      <alignment horizontal="center" vertical="center" wrapText="1"/>
      <protection locked="0"/>
    </xf>
    <xf numFmtId="0" fontId="13" fillId="0" borderId="24" xfId="0" applyFont="1" applyBorder="1" applyAlignment="1" applyProtection="1">
      <alignment horizontal="center" vertical="center" wrapText="1"/>
      <protection locked="0"/>
    </xf>
    <xf numFmtId="0" fontId="13" fillId="0" borderId="25" xfId="0" applyFont="1" applyBorder="1" applyAlignment="1" applyProtection="1">
      <alignment horizontal="center" vertical="center" wrapText="1"/>
      <protection locked="0"/>
    </xf>
    <xf numFmtId="0" fontId="5" fillId="0" borderId="5" xfId="0" applyFont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5" fillId="0" borderId="2" xfId="0" applyFont="1" applyBorder="1" applyAlignment="1" applyProtection="1">
      <alignment horizontal="center" vertical="center" wrapText="1"/>
      <protection locked="0"/>
    </xf>
    <xf numFmtId="0" fontId="10" fillId="8" borderId="1" xfId="0" applyFont="1" applyFill="1" applyBorder="1" applyAlignment="1" applyProtection="1">
      <alignment horizontal="center" vertical="center" wrapText="1"/>
      <protection hidden="1"/>
    </xf>
    <xf numFmtId="0" fontId="10" fillId="10" borderId="3" xfId="0" applyFont="1" applyFill="1" applyBorder="1" applyAlignment="1" applyProtection="1">
      <alignment horizontal="left" vertical="center"/>
      <protection hidden="1"/>
    </xf>
    <xf numFmtId="0" fontId="5" fillId="9" borderId="3" xfId="0" applyFont="1" applyFill="1" applyBorder="1" applyAlignment="1" applyProtection="1">
      <alignment horizontal="left" vertical="center" wrapText="1"/>
      <protection hidden="1"/>
    </xf>
    <xf numFmtId="0" fontId="5" fillId="0" borderId="26" xfId="0" applyFont="1" applyBorder="1" applyAlignment="1" applyProtection="1">
      <alignment horizontal="justify" vertical="center"/>
      <protection locked="0"/>
    </xf>
    <xf numFmtId="0" fontId="5" fillId="0" borderId="27" xfId="0" applyFont="1" applyBorder="1" applyAlignment="1" applyProtection="1">
      <alignment horizontal="justify" vertical="center"/>
      <protection locked="0"/>
    </xf>
    <xf numFmtId="2" fontId="5" fillId="9" borderId="3" xfId="0" applyNumberFormat="1" applyFont="1" applyFill="1" applyBorder="1" applyAlignment="1" applyProtection="1">
      <alignment horizontal="center" vertical="center"/>
      <protection hidden="1"/>
    </xf>
    <xf numFmtId="2" fontId="10" fillId="9" borderId="3" xfId="0" applyNumberFormat="1" applyFont="1" applyFill="1" applyBorder="1" applyAlignment="1" applyProtection="1">
      <alignment horizontal="center" vertical="center"/>
      <protection hidden="1"/>
    </xf>
    <xf numFmtId="1" fontId="5" fillId="0" borderId="3" xfId="0" applyNumberFormat="1" applyFont="1" applyBorder="1" applyAlignment="1" applyProtection="1">
      <alignment horizontal="center" vertical="center"/>
      <protection locked="0" hidden="1"/>
    </xf>
    <xf numFmtId="0" fontId="5" fillId="0" borderId="3" xfId="0" applyFont="1" applyBorder="1" applyAlignment="1" applyProtection="1">
      <alignment horizontal="center" vertical="center"/>
      <protection locked="0" hidden="1"/>
    </xf>
    <xf numFmtId="0" fontId="5" fillId="8" borderId="3" xfId="0" applyFont="1" applyFill="1" applyBorder="1" applyAlignment="1" applyProtection="1">
      <alignment horizontal="center" vertical="center"/>
      <protection hidden="1"/>
    </xf>
    <xf numFmtId="14" fontId="21" fillId="0" borderId="3" xfId="0" applyNumberFormat="1" applyFont="1" applyBorder="1" applyAlignment="1" applyProtection="1">
      <alignment horizontal="left" vertical="center" wrapText="1"/>
      <protection locked="0" hidden="1"/>
    </xf>
    <xf numFmtId="14" fontId="21" fillId="0" borderId="5" xfId="0" applyNumberFormat="1" applyFont="1" applyBorder="1" applyAlignment="1" applyProtection="1">
      <alignment horizontal="left" vertical="center" wrapText="1"/>
      <protection locked="0" hidden="1"/>
    </xf>
    <xf numFmtId="14" fontId="21" fillId="0" borderId="1" xfId="0" applyNumberFormat="1" applyFont="1" applyBorder="1" applyAlignment="1" applyProtection="1">
      <alignment horizontal="left" vertical="center" wrapText="1"/>
      <protection locked="0" hidden="1"/>
    </xf>
    <xf numFmtId="14" fontId="21" fillId="0" borderId="2" xfId="0" applyNumberFormat="1" applyFont="1" applyBorder="1" applyAlignment="1" applyProtection="1">
      <alignment horizontal="left" vertical="center" wrapText="1"/>
      <protection locked="0" hidden="1"/>
    </xf>
    <xf numFmtId="0" fontId="10" fillId="8" borderId="5" xfId="0" applyFont="1" applyFill="1" applyBorder="1" applyAlignment="1" applyProtection="1">
      <alignment horizontal="center" vertical="center"/>
      <protection hidden="1"/>
    </xf>
    <xf numFmtId="0" fontId="10" fillId="8" borderId="1" xfId="0" applyFont="1" applyFill="1" applyBorder="1" applyAlignment="1" applyProtection="1">
      <alignment horizontal="center" vertical="center"/>
      <protection hidden="1"/>
    </xf>
    <xf numFmtId="0" fontId="10" fillId="8" borderId="2" xfId="0" applyFont="1" applyFill="1" applyBorder="1" applyAlignment="1" applyProtection="1">
      <alignment horizontal="center" vertical="center"/>
      <protection hidden="1"/>
    </xf>
    <xf numFmtId="0" fontId="10" fillId="8" borderId="3" xfId="0" applyFont="1" applyFill="1" applyBorder="1" applyAlignment="1" applyProtection="1">
      <alignment horizontal="center" vertical="center"/>
      <protection hidden="1"/>
    </xf>
    <xf numFmtId="0" fontId="5" fillId="0" borderId="5" xfId="0" applyFont="1" applyBorder="1" applyAlignment="1" applyProtection="1">
      <alignment horizontal="justify" vertical="center" wrapText="1"/>
      <protection hidden="1"/>
    </xf>
    <xf numFmtId="0" fontId="5" fillId="0" borderId="1" xfId="0" applyFont="1" applyBorder="1" applyAlignment="1" applyProtection="1">
      <alignment horizontal="justify" vertical="center" wrapText="1"/>
      <protection hidden="1"/>
    </xf>
    <xf numFmtId="0" fontId="5" fillId="0" borderId="2" xfId="0" applyFont="1" applyBorder="1" applyAlignment="1" applyProtection="1">
      <alignment horizontal="justify" vertical="center" wrapText="1"/>
      <protection hidden="1"/>
    </xf>
    <xf numFmtId="0" fontId="5" fillId="0" borderId="6" xfId="0" applyFont="1" applyBorder="1" applyAlignment="1" applyProtection="1">
      <alignment horizontal="left" vertical="center" wrapText="1"/>
      <protection hidden="1"/>
    </xf>
    <xf numFmtId="0" fontId="5" fillId="0" borderId="0" xfId="0" applyFont="1" applyAlignment="1" applyProtection="1">
      <alignment horizontal="center" vertical="center"/>
      <protection hidden="1"/>
    </xf>
    <xf numFmtId="0" fontId="5" fillId="0" borderId="3" xfId="0" applyFont="1" applyBorder="1" applyAlignment="1" applyProtection="1">
      <alignment horizontal="center" vertical="center"/>
      <protection locked="0"/>
    </xf>
    <xf numFmtId="0" fontId="9" fillId="0" borderId="5" xfId="0" applyFont="1" applyBorder="1" applyAlignment="1" applyProtection="1">
      <alignment horizontal="justify" vertical="center" wrapText="1"/>
      <protection hidden="1"/>
    </xf>
    <xf numFmtId="0" fontId="9" fillId="0" borderId="1" xfId="0" applyFont="1" applyBorder="1" applyAlignment="1" applyProtection="1">
      <alignment horizontal="justify" vertical="center" wrapText="1"/>
      <protection hidden="1"/>
    </xf>
    <xf numFmtId="0" fontId="9" fillId="0" borderId="2" xfId="0" applyFont="1" applyBorder="1" applyAlignment="1" applyProtection="1">
      <alignment horizontal="justify" vertical="center" wrapText="1"/>
      <protection hidden="1"/>
    </xf>
    <xf numFmtId="0" fontId="5" fillId="11" borderId="3" xfId="0" applyFont="1" applyFill="1" applyBorder="1" applyAlignment="1" applyProtection="1">
      <alignment horizontal="center" vertical="center"/>
      <protection hidden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CE228"/>
  <sheetViews>
    <sheetView showGridLines="0" showZeros="0" tabSelected="1" topLeftCell="A25" zoomScale="91" zoomScaleNormal="91" zoomScalePageLayoutView="91" workbookViewId="0">
      <selection activeCell="G34" sqref="G34"/>
    </sheetView>
  </sheetViews>
  <sheetFormatPr baseColWidth="10" defaultColWidth="9.140625" defaultRowHeight="14.25" x14ac:dyDescent="0.25"/>
  <cols>
    <col min="1" max="1" width="9.5703125" style="4" customWidth="1"/>
    <col min="2" max="2" width="9.28515625" style="4" customWidth="1"/>
    <col min="3" max="3" width="9.140625" style="4"/>
    <col min="4" max="4" width="8.85546875" style="4" customWidth="1"/>
    <col min="5" max="5" width="8.28515625" style="4" customWidth="1"/>
    <col min="6" max="6" width="10.42578125" style="4" customWidth="1"/>
    <col min="7" max="7" width="9.28515625" style="4" customWidth="1"/>
    <col min="8" max="8" width="12.5703125" style="4" bestFit="1" customWidth="1"/>
    <col min="9" max="9" width="8" style="4" customWidth="1"/>
    <col min="10" max="10" width="7.140625" style="4" customWidth="1"/>
    <col min="11" max="11" width="8.5703125" style="4" customWidth="1"/>
    <col min="12" max="12" width="18.5703125" style="4" customWidth="1"/>
    <col min="13" max="13" width="9.42578125" style="4" customWidth="1"/>
    <col min="14" max="14" width="9.7109375" style="4" customWidth="1"/>
    <col min="15" max="55" width="9.140625" style="4"/>
    <col min="56" max="56" width="24.28515625" style="4" hidden="1" customWidth="1"/>
    <col min="57" max="57" width="37.42578125" style="4" hidden="1" customWidth="1"/>
    <col min="58" max="58" width="7.140625" style="4" hidden="1" customWidth="1"/>
    <col min="59" max="59" width="9.140625" style="4" hidden="1" customWidth="1"/>
    <col min="60" max="60" width="35.28515625" style="4" hidden="1" customWidth="1"/>
    <col min="61" max="62" width="29.7109375" style="4" hidden="1" customWidth="1"/>
    <col min="63" max="63" width="30.140625" style="4" hidden="1" customWidth="1"/>
    <col min="64" max="64" width="9.140625" style="4" hidden="1" customWidth="1"/>
    <col min="65" max="67" width="32.140625" style="4" hidden="1" customWidth="1"/>
    <col min="68" max="70" width="12.42578125" style="4" hidden="1" customWidth="1"/>
    <col min="71" max="71" width="9.140625" style="4" hidden="1" customWidth="1"/>
    <col min="72" max="72" width="41.85546875" style="5" hidden="1" customWidth="1"/>
    <col min="73" max="73" width="37.85546875" style="4" hidden="1" customWidth="1"/>
    <col min="74" max="74" width="9.140625" style="4" hidden="1" customWidth="1"/>
    <col min="75" max="75" width="36.140625" style="4" hidden="1" customWidth="1"/>
    <col min="76" max="82" width="9.140625" style="4" hidden="1" customWidth="1"/>
    <col min="83" max="83" width="52.140625" style="4" hidden="1" customWidth="1"/>
    <col min="84" max="16384" width="9.140625" style="4"/>
  </cols>
  <sheetData>
    <row r="1" spans="1:83" ht="24.75" customHeight="1" x14ac:dyDescent="0.25">
      <c r="A1" s="1" t="s">
        <v>592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3">
        <v>1</v>
      </c>
      <c r="BY1" s="6" t="s">
        <v>612</v>
      </c>
      <c r="BZ1" s="7" t="s">
        <v>613</v>
      </c>
      <c r="CA1" s="6" t="s">
        <v>614</v>
      </c>
    </row>
    <row r="2" spans="1:83" ht="29.25" thickBot="1" x14ac:dyDescent="0.3">
      <c r="A2" s="8" t="s">
        <v>0</v>
      </c>
      <c r="B2" s="93"/>
      <c r="C2" s="94"/>
      <c r="D2" s="93"/>
      <c r="E2" s="94"/>
      <c r="F2" s="9"/>
      <c r="G2" s="96"/>
      <c r="H2" s="97"/>
      <c r="I2" s="10" t="s">
        <v>1</v>
      </c>
      <c r="J2" s="10"/>
      <c r="K2" s="10"/>
      <c r="L2" s="11"/>
      <c r="M2" s="10" t="s">
        <v>2</v>
      </c>
      <c r="N2" s="12"/>
      <c r="BD2" s="13" t="s">
        <v>31</v>
      </c>
      <c r="BE2" s="13" t="s">
        <v>32</v>
      </c>
      <c r="BF2" s="13" t="s">
        <v>33</v>
      </c>
      <c r="BI2" s="14" t="s">
        <v>34</v>
      </c>
      <c r="BJ2" s="14"/>
      <c r="BK2" s="14" t="s">
        <v>35</v>
      </c>
      <c r="BL2" s="15" t="s">
        <v>36</v>
      </c>
      <c r="BM2" s="16" t="s">
        <v>37</v>
      </c>
      <c r="BN2" s="17" t="s">
        <v>38</v>
      </c>
      <c r="BO2" s="17"/>
      <c r="BY2" s="18" t="s">
        <v>39</v>
      </c>
      <c r="BZ2" s="18" t="s">
        <v>40</v>
      </c>
      <c r="CA2" s="18" t="s">
        <v>41</v>
      </c>
      <c r="CB2" s="18" t="s">
        <v>39</v>
      </c>
      <c r="CC2" s="19" t="str">
        <f t="shared" ref="CC2:CC67" si="0">CODE(BZ2)&amp;CODE(CA2)</f>
        <v>8367</v>
      </c>
      <c r="CE2" s="20" t="s">
        <v>26</v>
      </c>
    </row>
    <row r="3" spans="1:83" ht="24.75" customHeight="1" thickBot="1" x14ac:dyDescent="0.3">
      <c r="A3" s="21" t="s">
        <v>611</v>
      </c>
      <c r="B3" s="22"/>
      <c r="C3" s="22"/>
      <c r="D3" s="22"/>
      <c r="E3" s="22"/>
      <c r="F3" s="22"/>
      <c r="G3" s="22"/>
      <c r="H3" s="22"/>
      <c r="I3" s="23"/>
      <c r="J3" s="22"/>
      <c r="K3" s="24" t="s">
        <v>607</v>
      </c>
      <c r="L3" s="25"/>
      <c r="M3" s="22"/>
      <c r="N3" s="26"/>
      <c r="BD3" s="27" t="s">
        <v>42</v>
      </c>
      <c r="BE3" s="27" t="s">
        <v>43</v>
      </c>
      <c r="BF3" s="28">
        <v>0.7</v>
      </c>
      <c r="BH3" s="29" t="s">
        <v>44</v>
      </c>
      <c r="BI3" s="30" t="s">
        <v>45</v>
      </c>
      <c r="BJ3" s="30" t="str">
        <f>"MAG - "&amp;BI3</f>
        <v>MAG - Azuay</v>
      </c>
      <c r="BK3" s="31" t="s">
        <v>46</v>
      </c>
      <c r="BL3" s="32" t="s">
        <v>47</v>
      </c>
      <c r="BM3" s="31" t="s">
        <v>48</v>
      </c>
      <c r="BN3" s="4" t="s">
        <v>49</v>
      </c>
      <c r="BO3" s="4" t="s">
        <v>41</v>
      </c>
      <c r="BP3" s="33">
        <f ca="1">TODAY()</f>
        <v>45338</v>
      </c>
      <c r="BQ3" s="34">
        <f ca="1">TODAY()</f>
        <v>45338</v>
      </c>
      <c r="BR3" s="35">
        <f ca="1">TODAY()</f>
        <v>45338</v>
      </c>
      <c r="BT3" s="36" t="s">
        <v>50</v>
      </c>
      <c r="BU3" s="37" t="s">
        <v>51</v>
      </c>
      <c r="BV3" s="4" t="s">
        <v>52</v>
      </c>
      <c r="BW3" s="38" t="s">
        <v>53</v>
      </c>
      <c r="BX3" s="39"/>
      <c r="BY3" s="18" t="s">
        <v>39</v>
      </c>
      <c r="BZ3" s="18" t="s">
        <v>54</v>
      </c>
      <c r="CA3" s="18" t="s">
        <v>41</v>
      </c>
      <c r="CB3" s="18" t="s">
        <v>39</v>
      </c>
      <c r="CC3" s="19" t="str">
        <f t="shared" si="0"/>
        <v>6867</v>
      </c>
      <c r="CD3" s="39"/>
      <c r="CE3" s="20" t="s">
        <v>55</v>
      </c>
    </row>
    <row r="4" spans="1:83" ht="12" customHeight="1" thickBot="1" x14ac:dyDescent="0.3">
      <c r="BD4" s="40" t="s">
        <v>56</v>
      </c>
      <c r="BE4" s="40" t="s">
        <v>57</v>
      </c>
      <c r="BF4" s="28">
        <v>0.7</v>
      </c>
      <c r="BH4" s="41" t="s">
        <v>58</v>
      </c>
      <c r="BI4" s="30" t="s">
        <v>59</v>
      </c>
      <c r="BJ4" s="30" t="str">
        <f t="shared" ref="BJ4:BJ23" si="1">"MAG - "&amp;BI4</f>
        <v>MAG - Bolívar</v>
      </c>
      <c r="BK4" s="31" t="s">
        <v>60</v>
      </c>
      <c r="BL4" s="32" t="s">
        <v>61</v>
      </c>
      <c r="BM4" s="31" t="s">
        <v>62</v>
      </c>
      <c r="BN4" s="4" t="s">
        <v>63</v>
      </c>
      <c r="BO4" s="4" t="s">
        <v>64</v>
      </c>
      <c r="BP4" s="33">
        <f t="shared" ref="BP4:BR19" ca="1" si="2">TODAY()</f>
        <v>45338</v>
      </c>
      <c r="BQ4" s="34">
        <f t="shared" ca="1" si="2"/>
        <v>45338</v>
      </c>
      <c r="BR4" s="35">
        <f t="shared" ca="1" si="2"/>
        <v>45338</v>
      </c>
      <c r="BT4" s="36" t="s">
        <v>65</v>
      </c>
      <c r="BU4" s="37" t="s">
        <v>66</v>
      </c>
      <c r="BV4" s="4" t="s">
        <v>67</v>
      </c>
      <c r="BW4" s="38" t="s">
        <v>68</v>
      </c>
      <c r="BX4" s="39"/>
      <c r="BY4" s="18" t="s">
        <v>39</v>
      </c>
      <c r="BZ4" s="18" t="s">
        <v>69</v>
      </c>
      <c r="CA4" s="18" t="s">
        <v>41</v>
      </c>
      <c r="CB4" s="18" t="s">
        <v>39</v>
      </c>
      <c r="CC4" s="19" t="str">
        <f t="shared" si="0"/>
        <v>7667</v>
      </c>
      <c r="CD4" s="39"/>
      <c r="CE4" s="20" t="s">
        <v>599</v>
      </c>
    </row>
    <row r="5" spans="1:83" ht="27.75" hidden="1" customHeight="1" x14ac:dyDescent="0.25">
      <c r="A5" s="42"/>
      <c r="B5" s="43"/>
      <c r="C5" s="43"/>
      <c r="D5" s="43"/>
      <c r="E5" s="43"/>
      <c r="F5" s="43"/>
      <c r="G5" s="43"/>
      <c r="H5" s="44"/>
      <c r="I5" s="44"/>
      <c r="J5" s="44"/>
      <c r="K5" s="44"/>
      <c r="L5" s="43"/>
      <c r="M5" s="43"/>
      <c r="N5" s="45"/>
      <c r="BD5" s="40" t="s">
        <v>70</v>
      </c>
      <c r="BE5" s="40" t="s">
        <v>71</v>
      </c>
      <c r="BF5" s="28">
        <v>0.7</v>
      </c>
      <c r="BH5" s="29" t="s">
        <v>72</v>
      </c>
      <c r="BI5" s="30" t="s">
        <v>41</v>
      </c>
      <c r="BJ5" s="30" t="str">
        <f t="shared" si="1"/>
        <v>MAG - Cañar</v>
      </c>
      <c r="BK5" s="31" t="s">
        <v>73</v>
      </c>
      <c r="BL5" s="32" t="s">
        <v>74</v>
      </c>
      <c r="BM5" s="31" t="s">
        <v>75</v>
      </c>
      <c r="BN5" s="4" t="s">
        <v>76</v>
      </c>
      <c r="BO5" s="4" t="s">
        <v>77</v>
      </c>
      <c r="BP5" s="33">
        <f t="shared" ca="1" si="2"/>
        <v>45338</v>
      </c>
      <c r="BQ5" s="34">
        <f t="shared" ca="1" si="2"/>
        <v>45338</v>
      </c>
      <c r="BR5" s="35">
        <f t="shared" ca="1" si="2"/>
        <v>45338</v>
      </c>
      <c r="BT5" s="36" t="s">
        <v>78</v>
      </c>
      <c r="BU5" s="37" t="s">
        <v>615</v>
      </c>
      <c r="BV5" s="4" t="s">
        <v>79</v>
      </c>
      <c r="BW5" s="38" t="s">
        <v>80</v>
      </c>
      <c r="BX5" s="39"/>
      <c r="BY5" s="18" t="s">
        <v>39</v>
      </c>
      <c r="BZ5" s="18" t="s">
        <v>41</v>
      </c>
      <c r="CA5" s="18" t="s">
        <v>41</v>
      </c>
      <c r="CB5" s="18" t="s">
        <v>39</v>
      </c>
      <c r="CC5" s="19" t="str">
        <f t="shared" si="0"/>
        <v>6767</v>
      </c>
      <c r="CD5" s="39"/>
    </row>
    <row r="6" spans="1:83" ht="25.5" customHeight="1" x14ac:dyDescent="0.25">
      <c r="A6" s="111" t="s">
        <v>3</v>
      </c>
      <c r="B6" s="111"/>
      <c r="C6" s="111"/>
      <c r="D6" s="111"/>
      <c r="E6" s="46" t="s">
        <v>4</v>
      </c>
      <c r="F6" s="98" t="s">
        <v>5</v>
      </c>
      <c r="G6" s="99"/>
      <c r="H6" s="100"/>
      <c r="I6" s="108" t="s">
        <v>6</v>
      </c>
      <c r="J6" s="109"/>
      <c r="K6" s="110"/>
      <c r="L6" s="117" t="s">
        <v>7</v>
      </c>
      <c r="M6" s="118"/>
      <c r="N6" s="119"/>
      <c r="BD6" s="27" t="s">
        <v>81</v>
      </c>
      <c r="BE6" s="27" t="s">
        <v>82</v>
      </c>
      <c r="BF6" s="28">
        <v>0.7</v>
      </c>
      <c r="BH6" s="41" t="s">
        <v>83</v>
      </c>
      <c r="BI6" s="30" t="s">
        <v>58</v>
      </c>
      <c r="BJ6" s="30" t="str">
        <f t="shared" si="1"/>
        <v>MAG - Carchi</v>
      </c>
      <c r="BK6" s="31" t="s">
        <v>84</v>
      </c>
      <c r="BL6" s="32" t="s">
        <v>85</v>
      </c>
      <c r="BM6" s="31" t="s">
        <v>86</v>
      </c>
      <c r="BN6" s="4" t="s">
        <v>87</v>
      </c>
      <c r="BO6" s="4" t="s">
        <v>88</v>
      </c>
      <c r="BP6" s="33">
        <f t="shared" ca="1" si="2"/>
        <v>45338</v>
      </c>
      <c r="BQ6" s="34">
        <f t="shared" ca="1" si="2"/>
        <v>45338</v>
      </c>
      <c r="BR6" s="35">
        <f t="shared" ca="1" si="2"/>
        <v>45338</v>
      </c>
      <c r="BT6" s="36" t="s">
        <v>89</v>
      </c>
      <c r="BU6" s="37" t="s">
        <v>616</v>
      </c>
      <c r="BW6" s="38" t="s">
        <v>90</v>
      </c>
      <c r="BX6" s="39"/>
      <c r="BY6" s="18" t="s">
        <v>39</v>
      </c>
      <c r="BZ6" s="18" t="s">
        <v>91</v>
      </c>
      <c r="CA6" s="18" t="s">
        <v>41</v>
      </c>
      <c r="CB6" s="18" t="s">
        <v>39</v>
      </c>
      <c r="CC6" s="19" t="str">
        <f t="shared" si="0"/>
        <v>6667</v>
      </c>
      <c r="CD6" s="39"/>
    </row>
    <row r="7" spans="1:83" ht="28.5" x14ac:dyDescent="0.25">
      <c r="A7" s="112" t="str">
        <f ca="1">IF(I7=0,"",TODAY())</f>
        <v/>
      </c>
      <c r="B7" s="112"/>
      <c r="C7" s="112"/>
      <c r="D7" s="112"/>
      <c r="E7" s="47" t="str">
        <f ca="1">IF(I7=0,"",NOW())</f>
        <v/>
      </c>
      <c r="F7" s="101" t="str">
        <f>IF(I7=0,"",VLOOKUP($I$7,$BZ$2:$CB$226,3,0))</f>
        <v/>
      </c>
      <c r="G7" s="102"/>
      <c r="H7" s="103"/>
      <c r="I7" s="120"/>
      <c r="J7" s="120"/>
      <c r="K7" s="121"/>
      <c r="L7" s="122" t="str">
        <f>IFERROR("MAG-SPF-"&amp;VLOOKUP(F7,BJ3:BL23,3),0)&amp;"-SM-"&amp;I18</f>
        <v>0-SM-</v>
      </c>
      <c r="M7" s="122"/>
      <c r="N7" s="122"/>
      <c r="BD7" s="40" t="s">
        <v>92</v>
      </c>
      <c r="BE7" s="40" t="s">
        <v>93</v>
      </c>
      <c r="BF7" s="28">
        <v>0.7</v>
      </c>
      <c r="BH7" s="29" t="s">
        <v>94</v>
      </c>
      <c r="BI7" s="30" t="s">
        <v>95</v>
      </c>
      <c r="BJ7" s="30" t="str">
        <f t="shared" si="1"/>
        <v>MAG - Chimborazo</v>
      </c>
      <c r="BK7" s="31" t="s">
        <v>96</v>
      </c>
      <c r="BL7" s="32" t="s">
        <v>97</v>
      </c>
      <c r="BM7" s="31" t="s">
        <v>98</v>
      </c>
      <c r="BN7" s="4" t="s">
        <v>99</v>
      </c>
      <c r="BO7" s="4" t="s">
        <v>45</v>
      </c>
      <c r="BP7" s="33">
        <f t="shared" ca="1" si="2"/>
        <v>45338</v>
      </c>
      <c r="BQ7" s="34">
        <f t="shared" ca="1" si="2"/>
        <v>45338</v>
      </c>
      <c r="BR7" s="35">
        <f t="shared" ca="1" si="2"/>
        <v>45338</v>
      </c>
      <c r="BT7" s="36" t="s">
        <v>100</v>
      </c>
      <c r="BU7" s="37" t="s">
        <v>617</v>
      </c>
      <c r="BW7" s="4" t="s">
        <v>101</v>
      </c>
      <c r="BX7" s="39"/>
      <c r="BY7" s="18" t="s">
        <v>39</v>
      </c>
      <c r="BZ7" s="18" t="s">
        <v>73</v>
      </c>
      <c r="CA7" s="18" t="s">
        <v>41</v>
      </c>
      <c r="CB7" s="18" t="s">
        <v>39</v>
      </c>
      <c r="CC7" s="19" t="str">
        <f t="shared" si="0"/>
        <v>6567</v>
      </c>
      <c r="CD7" s="39"/>
    </row>
    <row r="8" spans="1:83" ht="16.5" customHeight="1" x14ac:dyDescent="0.25">
      <c r="BD8" s="27" t="s">
        <v>102</v>
      </c>
      <c r="BE8" s="27" t="s">
        <v>103</v>
      </c>
      <c r="BF8" s="28">
        <v>0.7</v>
      </c>
      <c r="BH8" s="29" t="s">
        <v>104</v>
      </c>
      <c r="BI8" s="30" t="s">
        <v>105</v>
      </c>
      <c r="BJ8" s="30" t="str">
        <f t="shared" si="1"/>
        <v>MAG - El Oro</v>
      </c>
      <c r="BK8" s="31" t="s">
        <v>106</v>
      </c>
      <c r="BL8" s="32" t="s">
        <v>107</v>
      </c>
      <c r="BM8" s="31" t="s">
        <v>108</v>
      </c>
      <c r="BN8" s="4" t="s">
        <v>109</v>
      </c>
      <c r="BO8" s="4" t="s">
        <v>44</v>
      </c>
      <c r="BP8" s="33">
        <f t="shared" ca="1" si="2"/>
        <v>45338</v>
      </c>
      <c r="BQ8" s="34">
        <f t="shared" ca="1" si="2"/>
        <v>45338</v>
      </c>
      <c r="BR8" s="35">
        <f t="shared" ca="1" si="2"/>
        <v>45338</v>
      </c>
      <c r="BT8" s="36" t="s">
        <v>110</v>
      </c>
      <c r="BU8" s="37" t="s">
        <v>111</v>
      </c>
      <c r="BX8" s="39"/>
      <c r="BY8" s="18" t="s">
        <v>39</v>
      </c>
      <c r="BZ8" s="18" t="s">
        <v>112</v>
      </c>
      <c r="CA8" s="18" t="s">
        <v>41</v>
      </c>
      <c r="CB8" s="18" t="s">
        <v>39</v>
      </c>
      <c r="CC8" s="19" t="str">
        <f t="shared" si="0"/>
        <v>6967</v>
      </c>
      <c r="CD8" s="39"/>
      <c r="CE8" s="39"/>
    </row>
    <row r="9" spans="1:83" ht="25.5" customHeight="1" x14ac:dyDescent="0.25">
      <c r="A9" s="48" t="s">
        <v>9</v>
      </c>
      <c r="B9" s="49"/>
      <c r="C9" s="49"/>
      <c r="D9" s="2"/>
      <c r="E9" s="2"/>
      <c r="F9" s="2"/>
      <c r="G9" s="2"/>
      <c r="H9" s="2"/>
      <c r="I9" s="2"/>
      <c r="J9" s="2"/>
      <c r="K9" s="2"/>
      <c r="L9" s="2"/>
      <c r="M9" s="2"/>
      <c r="N9" s="50">
        <v>97</v>
      </c>
      <c r="O9" s="51"/>
      <c r="BD9" s="40" t="s">
        <v>113</v>
      </c>
      <c r="BE9" s="40" t="s">
        <v>114</v>
      </c>
      <c r="BF9" s="28">
        <v>0.7</v>
      </c>
      <c r="BH9" s="41" t="s">
        <v>115</v>
      </c>
      <c r="BI9" s="30" t="s">
        <v>44</v>
      </c>
      <c r="BJ9" s="30" t="str">
        <f t="shared" si="1"/>
        <v>MAG - Esmeraldas</v>
      </c>
      <c r="BK9" s="31" t="s">
        <v>44</v>
      </c>
      <c r="BL9" s="32" t="s">
        <v>116</v>
      </c>
      <c r="BM9" s="31" t="s">
        <v>117</v>
      </c>
      <c r="BN9" s="4" t="s">
        <v>118</v>
      </c>
      <c r="BO9" s="4" t="s">
        <v>59</v>
      </c>
      <c r="BP9" s="33">
        <f t="shared" ca="1" si="2"/>
        <v>45338</v>
      </c>
      <c r="BQ9" s="34">
        <f t="shared" ca="1" si="2"/>
        <v>45338</v>
      </c>
      <c r="BR9" s="35">
        <f t="shared" ca="1" si="2"/>
        <v>45338</v>
      </c>
      <c r="BT9" s="36" t="s">
        <v>119</v>
      </c>
      <c r="BU9" s="37" t="s">
        <v>120</v>
      </c>
      <c r="BX9" s="39"/>
      <c r="BY9" s="18" t="s">
        <v>121</v>
      </c>
      <c r="BZ9" s="18" t="s">
        <v>122</v>
      </c>
      <c r="CA9" s="18" t="s">
        <v>64</v>
      </c>
      <c r="CB9" s="18" t="s">
        <v>121</v>
      </c>
      <c r="CC9" s="19" t="str">
        <f t="shared" si="0"/>
        <v>8076</v>
      </c>
      <c r="CD9" s="39"/>
      <c r="CE9" s="39" t="e">
        <f ca="1">"PEA"&amp;RANDBETWEEN(1,9)&amp;CARACTER(RANDBETWEEN(97,122))&amp;RANDBETWEEN(1,9)&amp;CARACTER(RANDBETWEEN(97,122))</f>
        <v>#NAME?</v>
      </c>
    </row>
    <row r="10" spans="1:83" ht="22.5" customHeight="1" x14ac:dyDescent="0.25">
      <c r="A10" s="52" t="s">
        <v>10</v>
      </c>
      <c r="B10" s="53"/>
      <c r="C10" s="54"/>
      <c r="D10" s="54"/>
      <c r="E10" s="54"/>
      <c r="F10" s="54"/>
      <c r="G10" s="54"/>
      <c r="H10" s="54"/>
      <c r="I10" s="54"/>
      <c r="J10" s="54"/>
      <c r="K10" s="54"/>
      <c r="L10" s="54"/>
      <c r="M10" s="54"/>
      <c r="N10" s="55"/>
      <c r="BD10" s="40" t="s">
        <v>123</v>
      </c>
      <c r="BE10" s="40" t="s">
        <v>124</v>
      </c>
      <c r="BF10" s="28">
        <v>0.7</v>
      </c>
      <c r="BH10" s="29" t="s">
        <v>125</v>
      </c>
      <c r="BI10" s="30" t="s">
        <v>126</v>
      </c>
      <c r="BJ10" s="30" t="str">
        <f t="shared" si="1"/>
        <v>MAG - Guayas</v>
      </c>
      <c r="BK10" s="31" t="s">
        <v>127</v>
      </c>
      <c r="BL10" s="32" t="s">
        <v>128</v>
      </c>
      <c r="BM10" s="31" t="s">
        <v>129</v>
      </c>
      <c r="BN10" s="4" t="s">
        <v>130</v>
      </c>
      <c r="BO10" s="4" t="s">
        <v>126</v>
      </c>
      <c r="BP10" s="33">
        <f t="shared" ca="1" si="2"/>
        <v>45338</v>
      </c>
      <c r="BQ10" s="34">
        <f t="shared" ca="1" si="2"/>
        <v>45338</v>
      </c>
      <c r="BR10" s="35">
        <f t="shared" ca="1" si="2"/>
        <v>45338</v>
      </c>
      <c r="BT10" s="36" t="s">
        <v>131</v>
      </c>
      <c r="BU10" s="37" t="s">
        <v>132</v>
      </c>
      <c r="BX10" s="39"/>
      <c r="BY10" s="18" t="s">
        <v>121</v>
      </c>
      <c r="BZ10" s="18" t="s">
        <v>133</v>
      </c>
      <c r="CA10" s="18" t="s">
        <v>64</v>
      </c>
      <c r="CB10" s="18" t="s">
        <v>121</v>
      </c>
      <c r="CC10" s="19" t="str">
        <f t="shared" si="0"/>
        <v>8676</v>
      </c>
      <c r="CD10" s="39"/>
      <c r="CE10" s="39"/>
    </row>
    <row r="11" spans="1:83" ht="27.75" customHeight="1" x14ac:dyDescent="0.25">
      <c r="A11" s="56" t="s">
        <v>11</v>
      </c>
      <c r="B11" s="104" t="str">
        <f>B2&amp;" "&amp;D2&amp;" "&amp;F2&amp;" "&amp;G2</f>
        <v xml:space="preserve">   </v>
      </c>
      <c r="C11" s="105"/>
      <c r="D11" s="106"/>
      <c r="E11" s="107" t="s">
        <v>12</v>
      </c>
      <c r="F11" s="107"/>
      <c r="G11" s="57">
        <f>L2</f>
        <v>0</v>
      </c>
      <c r="H11" s="58"/>
      <c r="I11" s="95" t="s">
        <v>13</v>
      </c>
      <c r="J11" s="95"/>
      <c r="K11" s="113"/>
      <c r="L11" s="113"/>
      <c r="M11" s="113"/>
      <c r="N11" s="114"/>
      <c r="BD11" s="27" t="s">
        <v>134</v>
      </c>
      <c r="BE11" s="27" t="s">
        <v>135</v>
      </c>
      <c r="BF11" s="28">
        <v>0.7</v>
      </c>
      <c r="BH11" s="41" t="s">
        <v>136</v>
      </c>
      <c r="BI11" s="30" t="s">
        <v>72</v>
      </c>
      <c r="BJ11" s="30" t="str">
        <f t="shared" si="1"/>
        <v>MAG - Imbabura</v>
      </c>
      <c r="BK11" s="31" t="s">
        <v>137</v>
      </c>
      <c r="BL11" s="32" t="s">
        <v>138</v>
      </c>
      <c r="BM11" s="31" t="s">
        <v>139</v>
      </c>
      <c r="BN11" s="4" t="s">
        <v>140</v>
      </c>
      <c r="BO11" s="4" t="s">
        <v>72</v>
      </c>
      <c r="BP11" s="33">
        <f t="shared" ca="1" si="2"/>
        <v>45338</v>
      </c>
      <c r="BQ11" s="34">
        <f t="shared" ca="1" si="2"/>
        <v>45338</v>
      </c>
      <c r="BR11" s="35">
        <f t="shared" ca="1" si="2"/>
        <v>45338</v>
      </c>
      <c r="BT11" s="36" t="s">
        <v>141</v>
      </c>
      <c r="BU11" s="37" t="s">
        <v>142</v>
      </c>
      <c r="BY11" s="18" t="s">
        <v>121</v>
      </c>
      <c r="BZ11" s="18" t="s">
        <v>143</v>
      </c>
      <c r="CA11" s="18" t="s">
        <v>64</v>
      </c>
      <c r="CB11" s="18" t="s">
        <v>121</v>
      </c>
      <c r="CC11" s="19" t="str">
        <f t="shared" si="0"/>
        <v>8576</v>
      </c>
      <c r="CE11" s="4" t="e">
        <f ca="1">_xludf.INT(ALEAT(CA12)*100)</f>
        <v>#NAME?</v>
      </c>
    </row>
    <row r="12" spans="1:83" ht="22.5" customHeight="1" x14ac:dyDescent="0.25">
      <c r="A12" s="56" t="s">
        <v>14</v>
      </c>
      <c r="B12" s="130"/>
      <c r="C12" s="131"/>
      <c r="D12" s="132"/>
      <c r="E12" s="59" t="s">
        <v>15</v>
      </c>
      <c r="F12" s="60"/>
      <c r="G12" s="134"/>
      <c r="H12" s="135"/>
      <c r="I12" s="95" t="s">
        <v>16</v>
      </c>
      <c r="J12" s="95"/>
      <c r="K12" s="133"/>
      <c r="L12" s="113"/>
      <c r="M12" s="113"/>
      <c r="N12" s="114"/>
      <c r="BD12" s="40" t="s">
        <v>144</v>
      </c>
      <c r="BE12" s="40" t="s">
        <v>145</v>
      </c>
      <c r="BF12" s="28">
        <v>0.7</v>
      </c>
      <c r="BH12" s="29" t="s">
        <v>95</v>
      </c>
      <c r="BI12" s="30" t="s">
        <v>146</v>
      </c>
      <c r="BJ12" s="30" t="str">
        <f t="shared" si="1"/>
        <v>MAG - Loja</v>
      </c>
      <c r="BK12" s="31" t="s">
        <v>146</v>
      </c>
      <c r="BL12" s="32" t="s">
        <v>147</v>
      </c>
      <c r="BM12" s="31" t="s">
        <v>148</v>
      </c>
      <c r="BN12" s="4" t="s">
        <v>149</v>
      </c>
      <c r="BO12" s="4" t="s">
        <v>125</v>
      </c>
      <c r="BP12" s="33">
        <f t="shared" ca="1" si="2"/>
        <v>45338</v>
      </c>
      <c r="BQ12" s="34">
        <f t="shared" ca="1" si="2"/>
        <v>45338</v>
      </c>
      <c r="BR12" s="35">
        <f t="shared" ca="1" si="2"/>
        <v>45338</v>
      </c>
      <c r="BT12" s="36" t="s">
        <v>150</v>
      </c>
      <c r="BY12" s="18" t="s">
        <v>121</v>
      </c>
      <c r="BZ12" s="18" t="s">
        <v>151</v>
      </c>
      <c r="CA12" s="18" t="s">
        <v>64</v>
      </c>
      <c r="CB12" s="18" t="s">
        <v>121</v>
      </c>
      <c r="CC12" s="19" t="str">
        <f t="shared" si="0"/>
        <v>8076</v>
      </c>
      <c r="CE12" s="61">
        <f ca="1">RAND()*100</f>
        <v>31.691074297577803</v>
      </c>
    </row>
    <row r="13" spans="1:83" ht="22.5" customHeight="1" x14ac:dyDescent="0.25">
      <c r="A13" s="56" t="s">
        <v>17</v>
      </c>
      <c r="B13" s="62"/>
      <c r="C13" s="22"/>
      <c r="D13" s="22"/>
      <c r="E13" s="63"/>
      <c r="F13" s="63"/>
      <c r="G13" s="22"/>
      <c r="H13" s="22"/>
      <c r="I13" s="22"/>
      <c r="J13" s="22"/>
      <c r="K13" s="22"/>
      <c r="L13" s="22"/>
      <c r="M13" s="22"/>
      <c r="N13" s="26"/>
      <c r="BD13" s="40" t="s">
        <v>152</v>
      </c>
      <c r="BE13" s="40" t="s">
        <v>153</v>
      </c>
      <c r="BF13" s="28">
        <v>0.7</v>
      </c>
      <c r="BH13" s="41" t="s">
        <v>154</v>
      </c>
      <c r="BI13" s="30" t="s">
        <v>64</v>
      </c>
      <c r="BJ13" s="30" t="str">
        <f t="shared" si="1"/>
        <v>MAG - Los Ríos</v>
      </c>
      <c r="BK13" s="31" t="s">
        <v>155</v>
      </c>
      <c r="BL13" s="32" t="s">
        <v>156</v>
      </c>
      <c r="BM13" s="31" t="s">
        <v>157</v>
      </c>
      <c r="BN13" s="4" t="s">
        <v>158</v>
      </c>
      <c r="BO13" s="4" t="s">
        <v>146</v>
      </c>
      <c r="BP13" s="33">
        <f t="shared" ca="1" si="2"/>
        <v>45338</v>
      </c>
      <c r="BQ13" s="34">
        <f t="shared" ca="1" si="2"/>
        <v>45338</v>
      </c>
      <c r="BR13" s="35">
        <f t="shared" ca="1" si="2"/>
        <v>45338</v>
      </c>
      <c r="BT13" s="36" t="s">
        <v>159</v>
      </c>
      <c r="BY13" s="18" t="s">
        <v>121</v>
      </c>
      <c r="BZ13" s="18" t="s">
        <v>160</v>
      </c>
      <c r="CA13" s="18" t="s">
        <v>64</v>
      </c>
      <c r="CB13" s="18" t="s">
        <v>121</v>
      </c>
      <c r="CC13" s="19" t="str">
        <f t="shared" si="0"/>
        <v>7776</v>
      </c>
    </row>
    <row r="14" spans="1:83" ht="22.5" customHeight="1" x14ac:dyDescent="0.25">
      <c r="A14" s="64" t="s">
        <v>18</v>
      </c>
      <c r="B14" s="104" t="str">
        <f>IF(I7=0,"",VLOOKUP($I$7,$BZ$2:$CA$226,2,0))</f>
        <v/>
      </c>
      <c r="C14" s="105"/>
      <c r="D14" s="106"/>
      <c r="E14" s="65" t="s">
        <v>19</v>
      </c>
      <c r="F14" s="148">
        <f>I7</f>
        <v>0</v>
      </c>
      <c r="G14" s="148"/>
      <c r="H14" s="148"/>
      <c r="I14" s="148"/>
      <c r="J14" s="115" t="s">
        <v>20</v>
      </c>
      <c r="K14" s="116"/>
      <c r="L14" s="149"/>
      <c r="M14" s="150"/>
      <c r="N14" s="150"/>
      <c r="BD14" s="27" t="s">
        <v>161</v>
      </c>
      <c r="BE14" s="27" t="s">
        <v>162</v>
      </c>
      <c r="BF14" s="28">
        <v>0.7</v>
      </c>
      <c r="BH14" s="41" t="s">
        <v>126</v>
      </c>
      <c r="BI14" s="30" t="s">
        <v>163</v>
      </c>
      <c r="BJ14" s="30" t="str">
        <f t="shared" si="1"/>
        <v>MAG - Morona Santiago</v>
      </c>
      <c r="BK14" s="31" t="s">
        <v>164</v>
      </c>
      <c r="BL14" s="32" t="s">
        <v>165</v>
      </c>
      <c r="BM14" s="31" t="s">
        <v>166</v>
      </c>
      <c r="BN14" s="4" t="s">
        <v>167</v>
      </c>
      <c r="BO14" s="4" t="s">
        <v>163</v>
      </c>
      <c r="BP14" s="33">
        <f t="shared" ca="1" si="2"/>
        <v>45338</v>
      </c>
      <c r="BQ14" s="34">
        <f t="shared" ca="1" si="2"/>
        <v>45338</v>
      </c>
      <c r="BR14" s="35">
        <f t="shared" ca="1" si="2"/>
        <v>45338</v>
      </c>
      <c r="BT14" s="36" t="s">
        <v>168</v>
      </c>
      <c r="BY14" s="18" t="s">
        <v>121</v>
      </c>
      <c r="BZ14" s="18" t="s">
        <v>169</v>
      </c>
      <c r="CA14" s="18" t="s">
        <v>64</v>
      </c>
      <c r="CB14" s="18" t="s">
        <v>121</v>
      </c>
      <c r="CC14" s="19" t="str">
        <f t="shared" si="0"/>
        <v>6676</v>
      </c>
    </row>
    <row r="15" spans="1:83" ht="22.5" customHeight="1" x14ac:dyDescent="0.25">
      <c r="A15" s="66" t="s">
        <v>21</v>
      </c>
      <c r="B15" s="125"/>
      <c r="C15" s="126"/>
      <c r="D15" s="127"/>
      <c r="E15" s="67" t="s">
        <v>22</v>
      </c>
      <c r="F15" s="128"/>
      <c r="G15" s="129"/>
      <c r="H15" s="129"/>
      <c r="I15" s="129"/>
      <c r="J15" s="147" t="s">
        <v>23</v>
      </c>
      <c r="K15" s="147"/>
      <c r="L15" s="147"/>
      <c r="M15" s="136"/>
      <c r="N15" s="137"/>
      <c r="BD15" s="27" t="s">
        <v>170</v>
      </c>
      <c r="BE15" s="27" t="s">
        <v>171</v>
      </c>
      <c r="BF15" s="28">
        <v>0.7</v>
      </c>
      <c r="BH15" s="29" t="s">
        <v>172</v>
      </c>
      <c r="BI15" s="30" t="s">
        <v>173</v>
      </c>
      <c r="BJ15" s="30" t="str">
        <f t="shared" si="1"/>
        <v>MAG - Napo</v>
      </c>
      <c r="BK15" s="31" t="s">
        <v>174</v>
      </c>
      <c r="BL15" s="32" t="s">
        <v>175</v>
      </c>
      <c r="BM15" s="31" t="s">
        <v>176</v>
      </c>
      <c r="BN15" s="4" t="s">
        <v>177</v>
      </c>
      <c r="BO15" s="4" t="s">
        <v>105</v>
      </c>
      <c r="BP15" s="33">
        <f t="shared" ca="1" si="2"/>
        <v>45338</v>
      </c>
      <c r="BQ15" s="34">
        <f t="shared" ca="1" si="2"/>
        <v>45338</v>
      </c>
      <c r="BR15" s="35">
        <f t="shared" ca="1" si="2"/>
        <v>45338</v>
      </c>
      <c r="BT15" s="36" t="s">
        <v>178</v>
      </c>
      <c r="BY15" s="18" t="s">
        <v>121</v>
      </c>
      <c r="BZ15" s="18" t="s">
        <v>179</v>
      </c>
      <c r="CA15" s="18" t="s">
        <v>64</v>
      </c>
      <c r="CB15" s="18" t="s">
        <v>121</v>
      </c>
      <c r="CC15" s="19" t="str">
        <f t="shared" si="0"/>
        <v>6676</v>
      </c>
    </row>
    <row r="16" spans="1:83" x14ac:dyDescent="0.25">
      <c r="BD16" s="27" t="s">
        <v>180</v>
      </c>
      <c r="BE16" s="27" t="s">
        <v>181</v>
      </c>
      <c r="BF16" s="28">
        <v>0.7</v>
      </c>
      <c r="BH16" s="41" t="s">
        <v>182</v>
      </c>
      <c r="BI16" s="30" t="s">
        <v>104</v>
      </c>
      <c r="BJ16" s="30" t="str">
        <f t="shared" si="1"/>
        <v>MAG - Orellana</v>
      </c>
      <c r="BK16" s="31" t="s">
        <v>183</v>
      </c>
      <c r="BL16" s="32" t="s">
        <v>184</v>
      </c>
      <c r="BM16" s="31" t="s">
        <v>185</v>
      </c>
      <c r="BN16" s="4" t="s">
        <v>186</v>
      </c>
      <c r="BO16" s="4" t="s">
        <v>173</v>
      </c>
      <c r="BP16" s="33">
        <f t="shared" ca="1" si="2"/>
        <v>45338</v>
      </c>
      <c r="BQ16" s="34">
        <f t="shared" ca="1" si="2"/>
        <v>45338</v>
      </c>
      <c r="BR16" s="35">
        <f t="shared" ca="1" si="2"/>
        <v>45338</v>
      </c>
      <c r="BT16" s="36" t="s">
        <v>187</v>
      </c>
      <c r="BY16" s="18" t="s">
        <v>121</v>
      </c>
      <c r="BZ16" s="18" t="s">
        <v>188</v>
      </c>
      <c r="CA16" s="18" t="s">
        <v>125</v>
      </c>
      <c r="CB16" s="18" t="s">
        <v>121</v>
      </c>
      <c r="CC16" s="19" t="str">
        <f t="shared" si="0"/>
        <v>8067</v>
      </c>
    </row>
    <row r="17" spans="1:81" ht="21" customHeight="1" x14ac:dyDescent="0.25">
      <c r="A17" s="1" t="s">
        <v>24</v>
      </c>
      <c r="B17" s="68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69"/>
      <c r="BD17" s="40" t="s">
        <v>189</v>
      </c>
      <c r="BE17" s="40" t="s">
        <v>190</v>
      </c>
      <c r="BF17" s="28">
        <v>0.7</v>
      </c>
      <c r="BH17" s="29" t="s">
        <v>59</v>
      </c>
      <c r="BI17" s="30" t="s">
        <v>94</v>
      </c>
      <c r="BJ17" s="30" t="str">
        <f t="shared" si="1"/>
        <v>MAG - Pichincha</v>
      </c>
      <c r="BK17" s="31" t="s">
        <v>88</v>
      </c>
      <c r="BL17" s="32" t="s">
        <v>191</v>
      </c>
      <c r="BM17" s="31" t="s">
        <v>192</v>
      </c>
      <c r="BN17" s="4" t="s">
        <v>193</v>
      </c>
      <c r="BO17" s="4" t="s">
        <v>104</v>
      </c>
      <c r="BP17" s="33">
        <f t="shared" ca="1" si="2"/>
        <v>45338</v>
      </c>
      <c r="BQ17" s="34">
        <f t="shared" ca="1" si="2"/>
        <v>45338</v>
      </c>
      <c r="BR17" s="35">
        <f t="shared" ca="1" si="2"/>
        <v>45338</v>
      </c>
      <c r="BT17" s="36" t="s">
        <v>194</v>
      </c>
      <c r="BY17" s="18" t="s">
        <v>121</v>
      </c>
      <c r="BZ17" s="18" t="s">
        <v>195</v>
      </c>
      <c r="CA17" s="18" t="s">
        <v>125</v>
      </c>
      <c r="CB17" s="18" t="s">
        <v>121</v>
      </c>
      <c r="CC17" s="19" t="str">
        <f t="shared" si="0"/>
        <v>7667</v>
      </c>
    </row>
    <row r="18" spans="1:81" ht="31.5" customHeight="1" x14ac:dyDescent="0.25">
      <c r="A18" s="123" t="s">
        <v>25</v>
      </c>
      <c r="B18" s="124"/>
      <c r="C18" s="140"/>
      <c r="D18" s="141"/>
      <c r="E18" s="142"/>
      <c r="F18" s="123" t="s">
        <v>605</v>
      </c>
      <c r="G18" s="146"/>
      <c r="H18" s="124"/>
      <c r="I18" s="143"/>
      <c r="J18" s="144"/>
      <c r="K18" s="145"/>
      <c r="L18" s="70" t="s">
        <v>593</v>
      </c>
      <c r="M18" s="138"/>
      <c r="N18" s="139"/>
      <c r="BD18" s="27" t="s">
        <v>196</v>
      </c>
      <c r="BE18" s="27" t="s">
        <v>197</v>
      </c>
      <c r="BF18" s="28">
        <v>0.7</v>
      </c>
      <c r="BH18" s="41" t="s">
        <v>198</v>
      </c>
      <c r="BI18" s="30" t="s">
        <v>199</v>
      </c>
      <c r="BJ18" s="30" t="str">
        <f t="shared" si="1"/>
        <v>MAG - Pichincha.</v>
      </c>
      <c r="BK18" s="31" t="s">
        <v>77</v>
      </c>
      <c r="BL18" s="32" t="s">
        <v>200</v>
      </c>
      <c r="BM18" s="31" t="s">
        <v>192</v>
      </c>
      <c r="BN18" s="4" t="s">
        <v>201</v>
      </c>
      <c r="BO18" s="4" t="s">
        <v>83</v>
      </c>
      <c r="BP18" s="33">
        <f t="shared" ca="1" si="2"/>
        <v>45338</v>
      </c>
      <c r="BQ18" s="34">
        <f t="shared" ca="1" si="2"/>
        <v>45338</v>
      </c>
      <c r="BR18" s="35">
        <f t="shared" ca="1" si="2"/>
        <v>45338</v>
      </c>
      <c r="BT18" s="36" t="s">
        <v>202</v>
      </c>
      <c r="BY18" s="18" t="s">
        <v>121</v>
      </c>
      <c r="BZ18" s="18" t="s">
        <v>203</v>
      </c>
      <c r="CA18" s="18" t="s">
        <v>64</v>
      </c>
      <c r="CB18" s="18" t="s">
        <v>121</v>
      </c>
      <c r="CC18" s="19" t="str">
        <f t="shared" si="0"/>
        <v>8176</v>
      </c>
    </row>
    <row r="19" spans="1:81" x14ac:dyDescent="0.25">
      <c r="BD19" s="40" t="s">
        <v>204</v>
      </c>
      <c r="BE19" s="40" t="s">
        <v>205</v>
      </c>
      <c r="BF19" s="28">
        <v>0.7</v>
      </c>
      <c r="BH19" s="29" t="s">
        <v>45</v>
      </c>
      <c r="BI19" s="30" t="s">
        <v>206</v>
      </c>
      <c r="BJ19" s="30" t="str">
        <f t="shared" si="1"/>
        <v>MAG - Santa Elena</v>
      </c>
      <c r="BK19" s="31" t="s">
        <v>206</v>
      </c>
      <c r="BL19" s="32" t="s">
        <v>207</v>
      </c>
      <c r="BM19" s="31" t="s">
        <v>208</v>
      </c>
      <c r="BN19" s="4" t="s">
        <v>209</v>
      </c>
      <c r="BO19" s="4" t="s">
        <v>115</v>
      </c>
      <c r="BP19" s="33">
        <f t="shared" ca="1" si="2"/>
        <v>45338</v>
      </c>
      <c r="BQ19" s="34">
        <f t="shared" ca="1" si="2"/>
        <v>45338</v>
      </c>
      <c r="BR19" s="35">
        <f t="shared" ca="1" si="2"/>
        <v>45338</v>
      </c>
      <c r="BT19" s="36" t="s">
        <v>131</v>
      </c>
      <c r="BY19" s="18" t="s">
        <v>121</v>
      </c>
      <c r="BZ19" s="18" t="s">
        <v>210</v>
      </c>
      <c r="CA19" s="18" t="s">
        <v>64</v>
      </c>
      <c r="CB19" s="18" t="s">
        <v>121</v>
      </c>
      <c r="CC19" s="19" t="str">
        <f t="shared" si="0"/>
        <v>7776</v>
      </c>
    </row>
    <row r="20" spans="1:81" ht="31.5" customHeight="1" x14ac:dyDescent="0.25">
      <c r="A20" s="92" t="s">
        <v>600</v>
      </c>
      <c r="B20" s="92"/>
      <c r="C20" s="92"/>
      <c r="D20" s="92"/>
      <c r="E20" s="92"/>
      <c r="F20" s="92" t="s">
        <v>601</v>
      </c>
      <c r="G20" s="92"/>
      <c r="H20" s="92" t="s">
        <v>602</v>
      </c>
      <c r="I20" s="92"/>
      <c r="J20" s="92"/>
      <c r="K20" s="92" t="s">
        <v>603</v>
      </c>
      <c r="L20" s="92"/>
      <c r="M20" s="92" t="s">
        <v>604</v>
      </c>
      <c r="N20" s="92"/>
      <c r="BD20" s="40" t="s">
        <v>211</v>
      </c>
      <c r="BE20" s="40" t="s">
        <v>212</v>
      </c>
      <c r="BF20" s="28">
        <v>0.7</v>
      </c>
      <c r="BH20" s="41" t="s">
        <v>41</v>
      </c>
      <c r="BI20" s="30" t="s">
        <v>213</v>
      </c>
      <c r="BJ20" s="30" t="str">
        <f t="shared" si="1"/>
        <v xml:space="preserve">MAG - Santo Domingo de los Tsáchilas </v>
      </c>
      <c r="BK20" s="30" t="s">
        <v>214</v>
      </c>
      <c r="BL20" s="32" t="s">
        <v>215</v>
      </c>
      <c r="BM20" s="31" t="s">
        <v>216</v>
      </c>
      <c r="BN20" s="4" t="s">
        <v>217</v>
      </c>
      <c r="BO20" s="4" t="s">
        <v>154</v>
      </c>
      <c r="BP20" s="33">
        <f t="shared" ref="BP20:BR25" ca="1" si="3">TODAY()</f>
        <v>45338</v>
      </c>
      <c r="BQ20" s="34">
        <f t="shared" ca="1" si="3"/>
        <v>45338</v>
      </c>
      <c r="BR20" s="35">
        <f t="shared" ca="1" si="3"/>
        <v>45338</v>
      </c>
      <c r="BT20" s="36" t="s">
        <v>218</v>
      </c>
      <c r="BY20" s="18" t="s">
        <v>121</v>
      </c>
      <c r="BZ20" s="18" t="s">
        <v>219</v>
      </c>
      <c r="CA20" s="18" t="s">
        <v>64</v>
      </c>
      <c r="CB20" s="18" t="s">
        <v>121</v>
      </c>
      <c r="CC20" s="19" t="str">
        <f t="shared" si="0"/>
        <v>8676</v>
      </c>
    </row>
    <row r="21" spans="1:81" ht="18.75" customHeight="1" x14ac:dyDescent="0.25">
      <c r="A21" s="156"/>
      <c r="B21" s="156"/>
      <c r="C21" s="156"/>
      <c r="D21" s="156"/>
      <c r="E21" s="156"/>
      <c r="F21" s="153"/>
      <c r="G21" s="153"/>
      <c r="H21" s="154"/>
      <c r="I21" s="154"/>
      <c r="J21" s="154"/>
      <c r="K21" s="151" t="str">
        <f>IF(ISBLANK(F21)," ",IF(F21="Leña-Carbón",(H21*0.3),IF(F21="Leña",(H21*0.3),IF(F21="Carbón",""))))</f>
        <v xml:space="preserve"> </v>
      </c>
      <c r="L21" s="151"/>
      <c r="M21" s="151" t="str">
        <f>IF(ISBLANK(F21)," ",ROUND(IF(F21="Leña-Carbón",(K21*0.2914),IF(F21="Carbón",((H21*0.3)*0.2914),IF(F21="Leña","0"))),0))</f>
        <v xml:space="preserve"> </v>
      </c>
      <c r="N21" s="151"/>
      <c r="BD21" s="40" t="s">
        <v>220</v>
      </c>
      <c r="BE21" s="40" t="s">
        <v>221</v>
      </c>
      <c r="BF21" s="28">
        <v>0.7</v>
      </c>
      <c r="BH21" s="29" t="s">
        <v>222</v>
      </c>
      <c r="BI21" s="30" t="s">
        <v>83</v>
      </c>
      <c r="BJ21" s="30" t="str">
        <f t="shared" si="1"/>
        <v>MAG - Sucumbíos</v>
      </c>
      <c r="BK21" s="31" t="s">
        <v>223</v>
      </c>
      <c r="BL21" s="32" t="s">
        <v>224</v>
      </c>
      <c r="BM21" s="31" t="s">
        <v>225</v>
      </c>
      <c r="BN21" s="4" t="s">
        <v>226</v>
      </c>
      <c r="BO21" s="4" t="s">
        <v>95</v>
      </c>
      <c r="BP21" s="33">
        <f t="shared" ca="1" si="3"/>
        <v>45338</v>
      </c>
      <c r="BQ21" s="34">
        <f t="shared" ca="1" si="3"/>
        <v>45338</v>
      </c>
      <c r="BR21" s="35">
        <f t="shared" ca="1" si="3"/>
        <v>45338</v>
      </c>
      <c r="BT21" s="36" t="s">
        <v>227</v>
      </c>
      <c r="BY21" s="18" t="s">
        <v>121</v>
      </c>
      <c r="BZ21" s="18" t="s">
        <v>228</v>
      </c>
      <c r="CA21" s="18" t="s">
        <v>64</v>
      </c>
      <c r="CB21" s="18" t="s">
        <v>121</v>
      </c>
      <c r="CC21" s="19" t="str">
        <f t="shared" si="0"/>
        <v>6676</v>
      </c>
    </row>
    <row r="22" spans="1:81" ht="18.75" customHeight="1" x14ac:dyDescent="0.25">
      <c r="A22" s="156"/>
      <c r="B22" s="156"/>
      <c r="C22" s="156"/>
      <c r="D22" s="156"/>
      <c r="E22" s="156"/>
      <c r="F22" s="153"/>
      <c r="G22" s="153"/>
      <c r="H22" s="154"/>
      <c r="I22" s="154"/>
      <c r="J22" s="154"/>
      <c r="K22" s="151" t="str">
        <f>IF(ISBLANK(F22)," ",IF(F22="Leña-Carbón",(H22*0.3),IF(F22="Leña",(H22*0.3),IF(F22="Carbón",""))))</f>
        <v xml:space="preserve"> </v>
      </c>
      <c r="L22" s="151"/>
      <c r="M22" s="151" t="str">
        <f>IF(ISBLANK(F22)," ",ROUND(IF(F22="Leña-Carbón",(K22*0.2914),IF(F22="Carbón",((H22*0.3)*0.2914),IF(F22="Leña","0"))),0))</f>
        <v xml:space="preserve"> </v>
      </c>
      <c r="N22" s="151"/>
      <c r="BD22" s="27" t="s">
        <v>229</v>
      </c>
      <c r="BE22" s="27" t="s">
        <v>230</v>
      </c>
      <c r="BF22" s="28">
        <v>0.7</v>
      </c>
      <c r="BH22" s="41" t="s">
        <v>231</v>
      </c>
      <c r="BI22" s="30" t="s">
        <v>136</v>
      </c>
      <c r="BJ22" s="30" t="str">
        <f t="shared" si="1"/>
        <v>MAG - Tungurahua</v>
      </c>
      <c r="BK22" s="30" t="s">
        <v>232</v>
      </c>
      <c r="BL22" s="32" t="s">
        <v>233</v>
      </c>
      <c r="BM22" s="31" t="s">
        <v>234</v>
      </c>
      <c r="BP22" s="33"/>
      <c r="BQ22" s="34"/>
      <c r="BR22" s="35"/>
      <c r="BT22" s="36"/>
      <c r="BY22" s="18"/>
      <c r="BZ22" s="18"/>
      <c r="CA22" s="18"/>
      <c r="CB22" s="18"/>
      <c r="CC22" s="19"/>
    </row>
    <row r="23" spans="1:81" ht="18.75" customHeight="1" x14ac:dyDescent="0.25">
      <c r="A23" s="156"/>
      <c r="B23" s="156"/>
      <c r="C23" s="156"/>
      <c r="D23" s="156"/>
      <c r="E23" s="156"/>
      <c r="F23" s="153"/>
      <c r="G23" s="153"/>
      <c r="H23" s="154"/>
      <c r="I23" s="154"/>
      <c r="J23" s="154"/>
      <c r="K23" s="151" t="str">
        <f>IF(ISBLANK(F23)," ",IF(F23="Leña-Carbón",(H23*0.3),IF(F23="Leña",(H23*0.3),IF(F23="Carbón",""))))</f>
        <v xml:space="preserve"> </v>
      </c>
      <c r="L23" s="151"/>
      <c r="M23" s="151" t="str">
        <f>IF(ISBLANK(F23)," ",ROUND(IF(F23="Leña-Carbón",(K23*0.2914),IF(F23="Carbón",((H23*0.3)*0.2914),IF(F23="Leña","0"))),0))</f>
        <v xml:space="preserve"> </v>
      </c>
      <c r="N23" s="151"/>
      <c r="BD23" s="40" t="s">
        <v>238</v>
      </c>
      <c r="BE23" s="40" t="s">
        <v>239</v>
      </c>
      <c r="BF23" s="28">
        <v>0.7</v>
      </c>
      <c r="BH23" s="29" t="s">
        <v>146</v>
      </c>
      <c r="BI23" s="30" t="s">
        <v>240</v>
      </c>
      <c r="BJ23" s="30" t="str">
        <f t="shared" si="1"/>
        <v>MAG - Zamora Chinchipe</v>
      </c>
      <c r="BK23" s="31" t="s">
        <v>241</v>
      </c>
      <c r="BL23" s="32" t="s">
        <v>242</v>
      </c>
      <c r="BM23" s="31" t="s">
        <v>243</v>
      </c>
      <c r="BP23" s="33"/>
      <c r="BQ23" s="34"/>
      <c r="BR23" s="35"/>
      <c r="BT23" s="36"/>
      <c r="BY23" s="18"/>
      <c r="BZ23" s="18"/>
      <c r="CA23" s="18"/>
      <c r="CB23" s="18"/>
      <c r="CC23" s="19"/>
    </row>
    <row r="24" spans="1:81" ht="21" customHeight="1" x14ac:dyDescent="0.25">
      <c r="A24" s="157"/>
      <c r="B24" s="158"/>
      <c r="C24" s="158"/>
      <c r="D24" s="158"/>
      <c r="E24" s="159"/>
      <c r="F24" s="153"/>
      <c r="G24" s="153"/>
      <c r="H24" s="154"/>
      <c r="I24" s="154"/>
      <c r="J24" s="154"/>
      <c r="K24" s="151" t="str">
        <f>IF(ISBLANK(F24)," ",IF(F24="Leña-Carbón",(H24*0.3),IF(F24="Leña",(H24*0.3),IF(F24="Carbón",""))))</f>
        <v xml:space="preserve"> </v>
      </c>
      <c r="L24" s="151"/>
      <c r="M24" s="151" t="str">
        <f>IF(ISBLANK(F24)," ",ROUND(IF(F24="Leña-Carbón",(K24*0.2914),IF(F24="Carbón",((H24*0.3)*0.2914),IF(F24="Leña","0"))),0))</f>
        <v xml:space="preserve"> </v>
      </c>
      <c r="N24" s="151"/>
      <c r="BD24" s="27" t="s">
        <v>247</v>
      </c>
      <c r="BE24" s="27" t="s">
        <v>248</v>
      </c>
      <c r="BF24" s="28">
        <v>0.7</v>
      </c>
      <c r="BH24" s="41" t="s">
        <v>249</v>
      </c>
      <c r="BN24" s="4" t="s">
        <v>235</v>
      </c>
      <c r="BO24" s="4" t="s">
        <v>206</v>
      </c>
      <c r="BP24" s="33">
        <f t="shared" ca="1" si="3"/>
        <v>45338</v>
      </c>
      <c r="BQ24" s="34">
        <f t="shared" ca="1" si="3"/>
        <v>45338</v>
      </c>
      <c r="BR24" s="35">
        <f t="shared" ca="1" si="3"/>
        <v>45338</v>
      </c>
      <c r="BT24" s="36" t="s">
        <v>236</v>
      </c>
      <c r="BY24" s="18" t="s">
        <v>121</v>
      </c>
      <c r="BZ24" s="18" t="s">
        <v>237</v>
      </c>
      <c r="CA24" s="18" t="s">
        <v>64</v>
      </c>
      <c r="CB24" s="18" t="s">
        <v>121</v>
      </c>
      <c r="CC24" s="19" t="str">
        <f t="shared" si="0"/>
        <v>8676</v>
      </c>
    </row>
    <row r="25" spans="1:81" ht="18.75" customHeight="1" x14ac:dyDescent="0.25">
      <c r="A25" s="160" t="s">
        <v>29</v>
      </c>
      <c r="B25" s="161"/>
      <c r="C25" s="161"/>
      <c r="D25" s="161"/>
      <c r="E25" s="161"/>
      <c r="F25" s="161"/>
      <c r="G25" s="162"/>
      <c r="H25" s="163">
        <f>SUM(H21:J24)</f>
        <v>0</v>
      </c>
      <c r="I25" s="163"/>
      <c r="J25" s="163"/>
      <c r="K25" s="152">
        <f>SUM(K21:K24)</f>
        <v>0</v>
      </c>
      <c r="L25" s="152"/>
      <c r="M25" s="152">
        <f>SUM(M21:M24)</f>
        <v>0</v>
      </c>
      <c r="N25" s="152"/>
      <c r="BD25" s="40" t="s">
        <v>253</v>
      </c>
      <c r="BE25" s="40" t="s">
        <v>254</v>
      </c>
      <c r="BF25" s="28">
        <v>0.7</v>
      </c>
      <c r="BH25" s="29" t="s">
        <v>127</v>
      </c>
      <c r="BN25" s="4" t="s">
        <v>244</v>
      </c>
      <c r="BO25" s="4" t="s">
        <v>245</v>
      </c>
      <c r="BP25" s="33">
        <f t="shared" ca="1" si="3"/>
        <v>45338</v>
      </c>
      <c r="BQ25" s="34">
        <f t="shared" ca="1" si="3"/>
        <v>45338</v>
      </c>
      <c r="BR25" s="35">
        <f t="shared" ca="1" si="3"/>
        <v>45338</v>
      </c>
      <c r="BT25" s="36" t="s">
        <v>246</v>
      </c>
      <c r="BY25" s="18" t="s">
        <v>121</v>
      </c>
      <c r="BZ25" s="18" t="s">
        <v>155</v>
      </c>
      <c r="CA25" s="18" t="s">
        <v>64</v>
      </c>
      <c r="CB25" s="18" t="s">
        <v>121</v>
      </c>
      <c r="CC25" s="19" t="str">
        <f t="shared" si="0"/>
        <v>8176</v>
      </c>
    </row>
    <row r="26" spans="1:81" x14ac:dyDescent="0.25">
      <c r="BD26" s="27" t="s">
        <v>259</v>
      </c>
      <c r="BE26" s="27" t="s">
        <v>260</v>
      </c>
      <c r="BF26" s="28">
        <v>0.7</v>
      </c>
      <c r="BH26" s="41" t="s">
        <v>261</v>
      </c>
      <c r="BN26" s="4" t="s">
        <v>250</v>
      </c>
      <c r="BO26" s="4" t="s">
        <v>58</v>
      </c>
      <c r="BT26" s="71" t="s">
        <v>251</v>
      </c>
      <c r="BY26" s="18" t="s">
        <v>121</v>
      </c>
      <c r="BZ26" s="18" t="s">
        <v>252</v>
      </c>
      <c r="CA26" s="18" t="s">
        <v>154</v>
      </c>
      <c r="CB26" s="18" t="s">
        <v>121</v>
      </c>
      <c r="CC26" s="19" t="str">
        <f t="shared" si="0"/>
        <v>7777</v>
      </c>
    </row>
    <row r="27" spans="1:81" ht="19.5" customHeight="1" x14ac:dyDescent="0.25">
      <c r="B27" s="72"/>
      <c r="D27" s="111" t="s">
        <v>606</v>
      </c>
      <c r="E27" s="111"/>
      <c r="F27" s="111"/>
      <c r="G27" s="111"/>
      <c r="H27" s="111"/>
      <c r="I27" s="111"/>
      <c r="J27" s="111"/>
      <c r="K27" s="111"/>
      <c r="BD27" s="27" t="s">
        <v>265</v>
      </c>
      <c r="BE27" s="27" t="s">
        <v>266</v>
      </c>
      <c r="BF27" s="28">
        <v>0.7</v>
      </c>
      <c r="BH27" s="29" t="s">
        <v>267</v>
      </c>
      <c r="BN27" s="4" t="s">
        <v>255</v>
      </c>
      <c r="BO27" s="4" t="s">
        <v>136</v>
      </c>
      <c r="BT27" s="71" t="s">
        <v>256</v>
      </c>
      <c r="BY27" s="18" t="s">
        <v>257</v>
      </c>
      <c r="BZ27" s="18" t="s">
        <v>258</v>
      </c>
      <c r="CA27" s="18" t="s">
        <v>94</v>
      </c>
      <c r="CB27" s="18" t="s">
        <v>257</v>
      </c>
      <c r="CC27" s="19" t="str">
        <f t="shared" si="0"/>
        <v>8080</v>
      </c>
    </row>
    <row r="28" spans="1:81" ht="19.5" customHeight="1" x14ac:dyDescent="0.25">
      <c r="D28" s="155" t="s">
        <v>598</v>
      </c>
      <c r="E28" s="155"/>
      <c r="F28" s="155" t="s">
        <v>595</v>
      </c>
      <c r="G28" s="155"/>
      <c r="H28" s="155" t="s">
        <v>596</v>
      </c>
      <c r="I28" s="155"/>
      <c r="J28" s="155" t="s">
        <v>597</v>
      </c>
      <c r="K28" s="155"/>
      <c r="L28" s="28"/>
      <c r="BD28" s="40" t="s">
        <v>270</v>
      </c>
      <c r="BE28" s="40" t="s">
        <v>271</v>
      </c>
      <c r="BF28" s="28">
        <v>0.7</v>
      </c>
      <c r="BH28" s="73"/>
      <c r="BN28" s="4" t="s">
        <v>262</v>
      </c>
      <c r="BO28" s="4" t="s">
        <v>240</v>
      </c>
      <c r="BT28" s="71" t="s">
        <v>263</v>
      </c>
      <c r="BY28" s="18" t="s">
        <v>257</v>
      </c>
      <c r="BZ28" s="18" t="s">
        <v>264</v>
      </c>
      <c r="CA28" s="18" t="s">
        <v>94</v>
      </c>
      <c r="CB28" s="18" t="s">
        <v>257</v>
      </c>
      <c r="CC28" s="19" t="str">
        <f t="shared" si="0"/>
        <v>8080</v>
      </c>
    </row>
    <row r="29" spans="1:81" ht="19.5" customHeight="1" x14ac:dyDescent="0.25">
      <c r="D29" s="173" t="str">
        <f>IF(F29=0,"",1)</f>
        <v/>
      </c>
      <c r="E29" s="173"/>
      <c r="F29" s="169"/>
      <c r="G29" s="169"/>
      <c r="H29" s="169"/>
      <c r="I29" s="169"/>
      <c r="J29" s="169"/>
      <c r="K29" s="169"/>
      <c r="L29" s="28"/>
      <c r="BD29" s="40" t="s">
        <v>275</v>
      </c>
      <c r="BE29" s="40" t="s">
        <v>276</v>
      </c>
      <c r="BF29" s="28">
        <v>0.7</v>
      </c>
      <c r="BH29" s="74" t="s">
        <v>272</v>
      </c>
      <c r="BT29" s="71" t="s">
        <v>268</v>
      </c>
      <c r="BY29" s="18" t="s">
        <v>257</v>
      </c>
      <c r="BZ29" s="18" t="s">
        <v>269</v>
      </c>
      <c r="CA29" s="18" t="s">
        <v>94</v>
      </c>
      <c r="CB29" s="18" t="s">
        <v>257</v>
      </c>
      <c r="CC29" s="19" t="str">
        <f t="shared" si="0"/>
        <v>8380</v>
      </c>
    </row>
    <row r="30" spans="1:81" ht="10.5" customHeight="1" x14ac:dyDescent="0.25">
      <c r="D30" s="168"/>
      <c r="E30" s="168"/>
      <c r="F30" s="168"/>
      <c r="G30" s="168"/>
      <c r="H30" s="168"/>
      <c r="I30" s="168"/>
      <c r="J30" s="168"/>
      <c r="K30" s="168"/>
      <c r="L30" s="28"/>
      <c r="BD30" s="40" t="s">
        <v>278</v>
      </c>
      <c r="BE30" s="27" t="s">
        <v>279</v>
      </c>
      <c r="BF30" s="28">
        <v>0.7</v>
      </c>
      <c r="BT30" s="71"/>
      <c r="BY30" s="18"/>
      <c r="BZ30" s="18"/>
      <c r="CA30" s="18"/>
      <c r="CB30" s="18"/>
      <c r="CC30" s="19"/>
    </row>
    <row r="31" spans="1:81" ht="10.5" customHeight="1" x14ac:dyDescent="0.25">
      <c r="BD31" s="27" t="s">
        <v>282</v>
      </c>
      <c r="BE31" s="40" t="s">
        <v>283</v>
      </c>
      <c r="BF31" s="28">
        <v>0.7</v>
      </c>
      <c r="BT31" s="71" t="s">
        <v>273</v>
      </c>
      <c r="BY31" s="18" t="s">
        <v>257</v>
      </c>
      <c r="BZ31" s="18" t="s">
        <v>274</v>
      </c>
      <c r="CA31" s="18" t="s">
        <v>94</v>
      </c>
      <c r="CB31" s="18" t="s">
        <v>257</v>
      </c>
      <c r="CC31" s="19" t="str">
        <f t="shared" si="0"/>
        <v>8280</v>
      </c>
    </row>
    <row r="32" spans="1:81" ht="22.5" customHeight="1" x14ac:dyDescent="0.25">
      <c r="A32" s="75" t="s">
        <v>30</v>
      </c>
      <c r="B32" s="76"/>
      <c r="C32" s="76"/>
      <c r="D32" s="76"/>
      <c r="E32" s="76"/>
      <c r="F32" s="76"/>
      <c r="G32" s="76"/>
      <c r="H32" s="76"/>
      <c r="I32" s="76"/>
      <c r="J32" s="76"/>
      <c r="K32" s="76"/>
      <c r="L32" s="76"/>
      <c r="M32" s="76"/>
      <c r="N32" s="77"/>
      <c r="BD32" s="40" t="s">
        <v>287</v>
      </c>
      <c r="BE32" s="40" t="s">
        <v>288</v>
      </c>
      <c r="BF32" s="28">
        <v>0.7</v>
      </c>
      <c r="BT32" s="71" t="s">
        <v>277</v>
      </c>
      <c r="BY32" s="18" t="s">
        <v>257</v>
      </c>
      <c r="BZ32" s="18" t="s">
        <v>77</v>
      </c>
      <c r="CA32" s="18" t="s">
        <v>94</v>
      </c>
      <c r="CB32" s="18" t="s">
        <v>257</v>
      </c>
      <c r="CC32" s="19" t="str">
        <f t="shared" si="0"/>
        <v>8180</v>
      </c>
    </row>
    <row r="33" spans="1:81" ht="19.5" customHeight="1" x14ac:dyDescent="0.25">
      <c r="A33" s="78"/>
      <c r="B33" s="79"/>
      <c r="C33" s="79"/>
      <c r="D33" s="79"/>
      <c r="E33" s="79"/>
      <c r="F33" s="79"/>
      <c r="G33" s="79"/>
      <c r="H33" s="79"/>
      <c r="I33" s="79"/>
      <c r="J33" s="79"/>
      <c r="K33" s="79"/>
      <c r="L33" s="79"/>
      <c r="M33" s="79"/>
      <c r="N33" s="80"/>
      <c r="BD33" s="40" t="s">
        <v>290</v>
      </c>
      <c r="BE33" s="27" t="s">
        <v>291</v>
      </c>
      <c r="BF33" s="28">
        <v>0.7</v>
      </c>
      <c r="BT33" s="71" t="s">
        <v>280</v>
      </c>
      <c r="BY33" s="18" t="s">
        <v>257</v>
      </c>
      <c r="BZ33" s="18" t="s">
        <v>281</v>
      </c>
      <c r="CA33" s="18" t="s">
        <v>94</v>
      </c>
      <c r="CB33" s="18" t="s">
        <v>257</v>
      </c>
      <c r="CC33" s="19" t="str">
        <f t="shared" si="0"/>
        <v>7780</v>
      </c>
    </row>
    <row r="34" spans="1:81" ht="16.5" customHeight="1" x14ac:dyDescent="0.25">
      <c r="A34" s="81"/>
      <c r="B34" s="82"/>
      <c r="C34" s="82"/>
      <c r="D34" s="82"/>
      <c r="E34" s="82"/>
      <c r="F34" s="82"/>
      <c r="G34" s="82"/>
      <c r="H34" s="82"/>
      <c r="I34" s="82"/>
      <c r="J34" s="82"/>
      <c r="K34" s="82"/>
      <c r="L34" s="82"/>
      <c r="M34" s="82"/>
      <c r="N34" s="83"/>
      <c r="BD34" s="27" t="s">
        <v>295</v>
      </c>
      <c r="BE34" s="40" t="s">
        <v>296</v>
      </c>
      <c r="BF34" s="28">
        <v>0.7</v>
      </c>
      <c r="BT34" s="71" t="s">
        <v>284</v>
      </c>
      <c r="BY34" s="18" t="s">
        <v>285</v>
      </c>
      <c r="BZ34" s="18" t="s">
        <v>286</v>
      </c>
      <c r="CA34" s="18" t="s">
        <v>94</v>
      </c>
      <c r="CB34" s="18" t="s">
        <v>285</v>
      </c>
      <c r="CC34" s="19" t="str">
        <f t="shared" si="0"/>
        <v>8080</v>
      </c>
    </row>
    <row r="35" spans="1:81" ht="16.5" customHeight="1" x14ac:dyDescent="0.25">
      <c r="A35" s="81"/>
      <c r="B35" s="82"/>
      <c r="C35" s="82"/>
      <c r="D35" s="82"/>
      <c r="E35" s="82"/>
      <c r="F35" s="82"/>
      <c r="G35" s="82"/>
      <c r="H35" s="82"/>
      <c r="I35" s="82"/>
      <c r="J35" s="82"/>
      <c r="K35" s="82"/>
      <c r="L35" s="82"/>
      <c r="M35" s="82"/>
      <c r="N35" s="83"/>
      <c r="BD35" s="40" t="s">
        <v>299</v>
      </c>
      <c r="BE35" s="27" t="s">
        <v>300</v>
      </c>
      <c r="BF35" s="28">
        <v>0.7</v>
      </c>
      <c r="BT35" s="71" t="s">
        <v>289</v>
      </c>
      <c r="BY35" s="18" t="s">
        <v>285</v>
      </c>
      <c r="BZ35" s="18" t="s">
        <v>88</v>
      </c>
      <c r="CA35" s="18" t="s">
        <v>94</v>
      </c>
      <c r="CB35" s="18" t="s">
        <v>285</v>
      </c>
      <c r="CC35" s="19" t="str">
        <f t="shared" si="0"/>
        <v>6780</v>
      </c>
    </row>
    <row r="36" spans="1:81" ht="15.75" customHeight="1" x14ac:dyDescent="0.25">
      <c r="A36" s="84"/>
      <c r="B36" s="85"/>
      <c r="C36" s="85"/>
      <c r="D36" s="85"/>
      <c r="E36" s="85"/>
      <c r="F36" s="85"/>
      <c r="N36" s="86"/>
      <c r="BD36" s="27" t="s">
        <v>302</v>
      </c>
      <c r="BE36" s="40" t="s">
        <v>303</v>
      </c>
      <c r="BF36" s="28">
        <v>0.7</v>
      </c>
      <c r="BT36" s="71"/>
      <c r="BY36" s="18"/>
      <c r="BZ36" s="18"/>
      <c r="CA36" s="18"/>
      <c r="CB36" s="18"/>
      <c r="CC36" s="19"/>
    </row>
    <row r="37" spans="1:81" ht="20.100000000000001" customHeight="1" x14ac:dyDescent="0.25">
      <c r="A37" s="167" t="str">
        <f>B11</f>
        <v xml:space="preserve">   </v>
      </c>
      <c r="B37" s="167"/>
      <c r="C37" s="167"/>
      <c r="D37" s="167"/>
      <c r="E37" s="87">
        <f>G11</f>
        <v>0</v>
      </c>
      <c r="G37" s="37"/>
      <c r="H37" s="37"/>
      <c r="I37" s="37"/>
      <c r="J37" s="88"/>
      <c r="K37" s="28"/>
      <c r="L37" s="28"/>
      <c r="N37" s="86"/>
      <c r="BD37" s="40" t="s">
        <v>305</v>
      </c>
      <c r="BE37" s="27" t="s">
        <v>306</v>
      </c>
      <c r="BF37" s="28">
        <v>0.7</v>
      </c>
      <c r="BT37" s="71" t="s">
        <v>292</v>
      </c>
      <c r="BY37" s="18" t="s">
        <v>293</v>
      </c>
      <c r="BZ37" s="18" t="s">
        <v>294</v>
      </c>
      <c r="CA37" s="18" t="s">
        <v>45</v>
      </c>
      <c r="CB37" s="18" t="s">
        <v>293</v>
      </c>
      <c r="CC37" s="19" t="str">
        <f t="shared" si="0"/>
        <v>6765</v>
      </c>
    </row>
    <row r="38" spans="1:81" ht="20.100000000000001" customHeight="1" x14ac:dyDescent="0.25">
      <c r="A38" s="72" t="str">
        <f>IF(E37=0,"","Propietario y/o delegado")</f>
        <v/>
      </c>
      <c r="B38" s="72"/>
      <c r="C38" s="72"/>
      <c r="D38" s="72"/>
      <c r="E38" s="88"/>
      <c r="G38" s="87"/>
      <c r="H38" s="87"/>
      <c r="I38" s="87"/>
      <c r="J38" s="89"/>
      <c r="K38" s="88"/>
      <c r="L38" s="88"/>
      <c r="M38" s="88"/>
      <c r="N38" s="90"/>
      <c r="BD38" s="27" t="s">
        <v>308</v>
      </c>
      <c r="BE38" s="40" t="s">
        <v>309</v>
      </c>
      <c r="BF38" s="28">
        <v>0.7</v>
      </c>
      <c r="BT38" s="71" t="s">
        <v>297</v>
      </c>
      <c r="BY38" s="18" t="s">
        <v>293</v>
      </c>
      <c r="BZ38" s="18" t="s">
        <v>298</v>
      </c>
      <c r="CA38" s="18" t="s">
        <v>45</v>
      </c>
      <c r="CB38" s="18" t="s">
        <v>293</v>
      </c>
      <c r="CC38" s="19" t="str">
        <f t="shared" si="0"/>
        <v>7165</v>
      </c>
    </row>
    <row r="39" spans="1:81" x14ac:dyDescent="0.25">
      <c r="A39" s="170" t="s">
        <v>618</v>
      </c>
      <c r="B39" s="171"/>
      <c r="C39" s="171"/>
      <c r="D39" s="171"/>
      <c r="E39" s="171"/>
      <c r="F39" s="171"/>
      <c r="G39" s="171"/>
      <c r="H39" s="171"/>
      <c r="I39" s="171"/>
      <c r="J39" s="171"/>
      <c r="K39" s="171"/>
      <c r="L39" s="171"/>
      <c r="M39" s="171"/>
      <c r="N39" s="172"/>
      <c r="BD39" s="27" t="s">
        <v>311</v>
      </c>
      <c r="BE39" s="27" t="s">
        <v>312</v>
      </c>
      <c r="BF39" s="28">
        <v>0.7</v>
      </c>
      <c r="BY39" s="18" t="s">
        <v>293</v>
      </c>
      <c r="BZ39" s="18" t="s">
        <v>301</v>
      </c>
      <c r="CA39" s="18" t="s">
        <v>45</v>
      </c>
      <c r="CB39" s="18" t="s">
        <v>293</v>
      </c>
      <c r="CC39" s="19" t="str">
        <f t="shared" si="0"/>
        <v>8365</v>
      </c>
    </row>
    <row r="40" spans="1:81" x14ac:dyDescent="0.25">
      <c r="A40" s="31" t="s">
        <v>594</v>
      </c>
      <c r="B40" s="164" t="s">
        <v>608</v>
      </c>
      <c r="C40" s="165"/>
      <c r="D40" s="165"/>
      <c r="E40" s="165"/>
      <c r="F40" s="165"/>
      <c r="G40" s="165"/>
      <c r="H40" s="165"/>
      <c r="I40" s="165"/>
      <c r="J40" s="165"/>
      <c r="K40" s="165"/>
      <c r="L40" s="165"/>
      <c r="M40" s="165"/>
      <c r="N40" s="166"/>
      <c r="BD40" s="27" t="s">
        <v>314</v>
      </c>
      <c r="BE40" s="40" t="s">
        <v>315</v>
      </c>
      <c r="BF40" s="28">
        <v>0.7</v>
      </c>
      <c r="BY40" s="18" t="s">
        <v>293</v>
      </c>
      <c r="BZ40" s="18" t="s">
        <v>304</v>
      </c>
      <c r="CA40" s="18" t="s">
        <v>45</v>
      </c>
      <c r="CB40" s="18" t="s">
        <v>293</v>
      </c>
      <c r="CC40" s="19" t="str">
        <f t="shared" si="0"/>
        <v>6965</v>
      </c>
    </row>
    <row r="41" spans="1:81" x14ac:dyDescent="0.25">
      <c r="A41" s="31" t="s">
        <v>610</v>
      </c>
      <c r="B41" s="164" t="s">
        <v>609</v>
      </c>
      <c r="C41" s="165"/>
      <c r="D41" s="165"/>
      <c r="E41" s="165"/>
      <c r="F41" s="165"/>
      <c r="G41" s="165"/>
      <c r="H41" s="165"/>
      <c r="I41" s="165"/>
      <c r="J41" s="165"/>
      <c r="K41" s="165"/>
      <c r="L41" s="165"/>
      <c r="M41" s="165"/>
      <c r="N41" s="166"/>
      <c r="BD41" s="40" t="s">
        <v>317</v>
      </c>
      <c r="BE41" s="40" t="s">
        <v>318</v>
      </c>
      <c r="BF41" s="28">
        <v>0.7</v>
      </c>
      <c r="BT41" s="71"/>
      <c r="BY41" s="18" t="s">
        <v>293</v>
      </c>
      <c r="BZ41" s="18" t="s">
        <v>307</v>
      </c>
      <c r="CA41" s="18" t="s">
        <v>45</v>
      </c>
      <c r="CB41" s="18" t="s">
        <v>293</v>
      </c>
      <c r="CC41" s="19" t="str">
        <f t="shared" si="0"/>
        <v>6765</v>
      </c>
    </row>
    <row r="42" spans="1:81" x14ac:dyDescent="0.25">
      <c r="BD42" s="40" t="s">
        <v>320</v>
      </c>
      <c r="BE42" s="27" t="s">
        <v>321</v>
      </c>
      <c r="BF42" s="28">
        <v>0.7</v>
      </c>
      <c r="BY42" s="18" t="s">
        <v>293</v>
      </c>
      <c r="BZ42" s="18" t="s">
        <v>310</v>
      </c>
      <c r="CA42" s="18" t="s">
        <v>45</v>
      </c>
      <c r="CB42" s="18" t="s">
        <v>293</v>
      </c>
      <c r="CC42" s="19" t="str">
        <f t="shared" si="0"/>
        <v>7965</v>
      </c>
    </row>
    <row r="43" spans="1:81" x14ac:dyDescent="0.25">
      <c r="BD43" s="40" t="s">
        <v>323</v>
      </c>
      <c r="BE43" s="40" t="s">
        <v>324</v>
      </c>
      <c r="BF43" s="28">
        <v>0.7</v>
      </c>
      <c r="BY43" s="18" t="s">
        <v>293</v>
      </c>
      <c r="BZ43" s="18" t="s">
        <v>313</v>
      </c>
      <c r="CA43" s="18" t="s">
        <v>45</v>
      </c>
      <c r="CB43" s="18" t="s">
        <v>293</v>
      </c>
      <c r="CC43" s="19" t="str">
        <f t="shared" si="0"/>
        <v>8365</v>
      </c>
    </row>
    <row r="44" spans="1:81" x14ac:dyDescent="0.25">
      <c r="BD44" s="40" t="s">
        <v>326</v>
      </c>
      <c r="BE44" s="40" t="s">
        <v>327</v>
      </c>
      <c r="BF44" s="28">
        <v>0.7</v>
      </c>
      <c r="BY44" s="18" t="s">
        <v>293</v>
      </c>
      <c r="BZ44" s="18" t="s">
        <v>316</v>
      </c>
      <c r="CA44" s="18" t="s">
        <v>45</v>
      </c>
      <c r="CB44" s="18" t="s">
        <v>293</v>
      </c>
      <c r="CC44" s="19" t="str">
        <f t="shared" si="0"/>
        <v>8365</v>
      </c>
    </row>
    <row r="45" spans="1:81" x14ac:dyDescent="0.25">
      <c r="BD45" s="40" t="s">
        <v>329</v>
      </c>
      <c r="BE45" s="40" t="s">
        <v>330</v>
      </c>
      <c r="BF45" s="28">
        <v>0.7</v>
      </c>
      <c r="BY45" s="18" t="s">
        <v>293</v>
      </c>
      <c r="BZ45" s="18" t="s">
        <v>319</v>
      </c>
      <c r="CA45" s="18" t="s">
        <v>45</v>
      </c>
      <c r="CB45" s="18" t="s">
        <v>293</v>
      </c>
      <c r="CC45" s="19" t="str">
        <f t="shared" si="0"/>
        <v>8365</v>
      </c>
    </row>
    <row r="46" spans="1:81" x14ac:dyDescent="0.25">
      <c r="BD46" s="27" t="s">
        <v>332</v>
      </c>
      <c r="BE46" s="40" t="s">
        <v>333</v>
      </c>
      <c r="BF46" s="28">
        <v>0.7</v>
      </c>
      <c r="BY46" s="18" t="s">
        <v>293</v>
      </c>
      <c r="BZ46" s="18" t="s">
        <v>322</v>
      </c>
      <c r="CA46" s="18" t="s">
        <v>45</v>
      </c>
      <c r="CB46" s="18" t="s">
        <v>293</v>
      </c>
      <c r="CC46" s="19" t="str">
        <f t="shared" si="0"/>
        <v>8065</v>
      </c>
    </row>
    <row r="47" spans="1:81" x14ac:dyDescent="0.25">
      <c r="BD47" s="40" t="s">
        <v>335</v>
      </c>
      <c r="BE47" s="40" t="s">
        <v>336</v>
      </c>
      <c r="BF47" s="28">
        <v>0.7</v>
      </c>
      <c r="BY47" s="18" t="s">
        <v>293</v>
      </c>
      <c r="BZ47" s="18" t="s">
        <v>325</v>
      </c>
      <c r="CA47" s="18" t="s">
        <v>45</v>
      </c>
      <c r="CB47" s="18" t="s">
        <v>293</v>
      </c>
      <c r="CC47" s="19" t="str">
        <f t="shared" si="0"/>
        <v>8065</v>
      </c>
    </row>
    <row r="48" spans="1:81" x14ac:dyDescent="0.25">
      <c r="BD48" s="27" t="s">
        <v>337</v>
      </c>
      <c r="BE48" s="27" t="s">
        <v>338</v>
      </c>
      <c r="BF48" s="28">
        <v>0.7</v>
      </c>
      <c r="BY48" s="18" t="s">
        <v>293</v>
      </c>
      <c r="BZ48" s="18" t="s">
        <v>328</v>
      </c>
      <c r="CA48" s="18" t="s">
        <v>45</v>
      </c>
      <c r="CB48" s="18" t="s">
        <v>293</v>
      </c>
      <c r="CC48" s="19" t="str">
        <f t="shared" si="0"/>
        <v>7865</v>
      </c>
    </row>
    <row r="49" spans="56:81" x14ac:dyDescent="0.25">
      <c r="BD49" s="40" t="s">
        <v>341</v>
      </c>
      <c r="BE49" s="40" t="s">
        <v>342</v>
      </c>
      <c r="BF49" s="28">
        <v>0.7</v>
      </c>
      <c r="BY49" s="18" t="s">
        <v>293</v>
      </c>
      <c r="BZ49" s="18" t="s">
        <v>331</v>
      </c>
      <c r="CA49" s="18" t="s">
        <v>45</v>
      </c>
      <c r="CB49" s="18" t="s">
        <v>293</v>
      </c>
      <c r="CC49" s="19" t="str">
        <f t="shared" si="0"/>
        <v>7165</v>
      </c>
    </row>
    <row r="50" spans="56:81" x14ac:dyDescent="0.25">
      <c r="BD50" s="27" t="s">
        <v>344</v>
      </c>
      <c r="BE50" s="27" t="s">
        <v>345</v>
      </c>
      <c r="BF50" s="28">
        <v>0.7</v>
      </c>
      <c r="BY50" s="18" t="s">
        <v>293</v>
      </c>
      <c r="BZ50" s="18" t="s">
        <v>334</v>
      </c>
      <c r="CA50" s="18" t="s">
        <v>45</v>
      </c>
      <c r="CB50" s="18" t="s">
        <v>293</v>
      </c>
      <c r="CC50" s="19" t="str">
        <f t="shared" si="0"/>
        <v>7165</v>
      </c>
    </row>
    <row r="51" spans="56:81" x14ac:dyDescent="0.25">
      <c r="BD51" s="27" t="s">
        <v>347</v>
      </c>
      <c r="BE51" s="27" t="s">
        <v>348</v>
      </c>
      <c r="BF51" s="28">
        <v>0.7</v>
      </c>
      <c r="BY51" s="18" t="s">
        <v>293</v>
      </c>
      <c r="BZ51" s="18" t="s">
        <v>46</v>
      </c>
      <c r="CA51" s="18" t="s">
        <v>45</v>
      </c>
      <c r="CB51" s="18" t="s">
        <v>293</v>
      </c>
      <c r="CC51" s="19" t="str">
        <f t="shared" si="0"/>
        <v>6765</v>
      </c>
    </row>
    <row r="52" spans="56:81" x14ac:dyDescent="0.25">
      <c r="BD52" s="40" t="s">
        <v>350</v>
      </c>
      <c r="BE52" s="40" t="s">
        <v>351</v>
      </c>
      <c r="BF52" s="28">
        <v>0.7</v>
      </c>
      <c r="BY52" s="18" t="s">
        <v>339</v>
      </c>
      <c r="BZ52" s="18" t="s">
        <v>340</v>
      </c>
      <c r="CA52" s="18" t="s">
        <v>44</v>
      </c>
      <c r="CB52" s="18" t="s">
        <v>339</v>
      </c>
      <c r="CC52" s="19" t="str">
        <f t="shared" si="0"/>
        <v>7669</v>
      </c>
    </row>
    <row r="53" spans="56:81" x14ac:dyDescent="0.25">
      <c r="BD53" s="27" t="s">
        <v>352</v>
      </c>
      <c r="BE53" s="27" t="s">
        <v>353</v>
      </c>
      <c r="BF53" s="28">
        <v>0.7</v>
      </c>
      <c r="BY53" s="18" t="s">
        <v>339</v>
      </c>
      <c r="BZ53" s="18" t="s">
        <v>343</v>
      </c>
      <c r="CA53" s="18" t="s">
        <v>44</v>
      </c>
      <c r="CB53" s="18" t="s">
        <v>339</v>
      </c>
      <c r="CC53" s="19" t="str">
        <f t="shared" si="0"/>
        <v>8269</v>
      </c>
    </row>
    <row r="54" spans="56:81" x14ac:dyDescent="0.25">
      <c r="BD54" s="40" t="s">
        <v>355</v>
      </c>
      <c r="BE54" s="40" t="s">
        <v>356</v>
      </c>
      <c r="BF54" s="28">
        <v>0.7</v>
      </c>
      <c r="BY54" s="18" t="s">
        <v>339</v>
      </c>
      <c r="BZ54" s="18" t="s">
        <v>346</v>
      </c>
      <c r="CA54" s="18" t="s">
        <v>44</v>
      </c>
      <c r="CB54" s="18" t="s">
        <v>339</v>
      </c>
      <c r="CC54" s="19" t="str">
        <f t="shared" si="0"/>
        <v>6569</v>
      </c>
    </row>
    <row r="55" spans="56:81" x14ac:dyDescent="0.25">
      <c r="BD55" s="27" t="s">
        <v>358</v>
      </c>
      <c r="BE55" s="27" t="s">
        <v>359</v>
      </c>
      <c r="BF55" s="28">
        <v>0.7</v>
      </c>
      <c r="BY55" s="18" t="s">
        <v>339</v>
      </c>
      <c r="BZ55" s="18" t="s">
        <v>349</v>
      </c>
      <c r="CA55" s="18" t="s">
        <v>44</v>
      </c>
      <c r="CB55" s="18" t="s">
        <v>339</v>
      </c>
      <c r="CC55" s="19" t="str">
        <f t="shared" si="0"/>
        <v>8369</v>
      </c>
    </row>
    <row r="56" spans="56:81" x14ac:dyDescent="0.25">
      <c r="BD56" s="27" t="s">
        <v>360</v>
      </c>
      <c r="BE56" s="27" t="s">
        <v>361</v>
      </c>
      <c r="BF56" s="28">
        <v>0.7</v>
      </c>
      <c r="BY56" s="18" t="s">
        <v>339</v>
      </c>
      <c r="BZ56" s="18" t="s">
        <v>8</v>
      </c>
      <c r="CA56" s="18" t="s">
        <v>44</v>
      </c>
      <c r="CB56" s="18" t="s">
        <v>339</v>
      </c>
      <c r="CC56" s="19" t="str">
        <f t="shared" si="0"/>
        <v>8169</v>
      </c>
    </row>
    <row r="57" spans="56:81" x14ac:dyDescent="0.25">
      <c r="BD57" s="27" t="s">
        <v>364</v>
      </c>
      <c r="BE57" s="40" t="s">
        <v>365</v>
      </c>
      <c r="BF57" s="28">
        <v>0.7</v>
      </c>
      <c r="BY57" s="18" t="s">
        <v>339</v>
      </c>
      <c r="BZ57" s="18" t="s">
        <v>354</v>
      </c>
      <c r="CA57" s="18" t="s">
        <v>44</v>
      </c>
      <c r="CB57" s="18" t="s">
        <v>339</v>
      </c>
      <c r="CC57" s="19" t="str">
        <f t="shared" si="0"/>
        <v>7769</v>
      </c>
    </row>
    <row r="58" spans="56:81" x14ac:dyDescent="0.25">
      <c r="BD58" s="27" t="s">
        <v>367</v>
      </c>
      <c r="BE58" s="27" t="s">
        <v>368</v>
      </c>
      <c r="BF58" s="28">
        <v>0.7</v>
      </c>
      <c r="BY58" s="18" t="s">
        <v>339</v>
      </c>
      <c r="BZ58" s="18" t="s">
        <v>357</v>
      </c>
      <c r="CA58" s="18" t="s">
        <v>44</v>
      </c>
      <c r="CB58" s="18" t="s">
        <v>339</v>
      </c>
      <c r="CC58" s="19" t="str">
        <f t="shared" si="0"/>
        <v>6969</v>
      </c>
    </row>
    <row r="59" spans="56:81" x14ac:dyDescent="0.25">
      <c r="BD59" s="40" t="s">
        <v>370</v>
      </c>
      <c r="BE59" s="27" t="s">
        <v>371</v>
      </c>
      <c r="BF59" s="28">
        <v>0.7</v>
      </c>
      <c r="BY59" s="18" t="s">
        <v>339</v>
      </c>
      <c r="BZ59" s="18" t="s">
        <v>44</v>
      </c>
      <c r="CA59" s="18" t="s">
        <v>44</v>
      </c>
      <c r="CB59" s="18" t="s">
        <v>339</v>
      </c>
      <c r="CC59" s="19" t="str">
        <f t="shared" si="0"/>
        <v>6969</v>
      </c>
    </row>
    <row r="60" spans="56:81" x14ac:dyDescent="0.25">
      <c r="BD60" s="40" t="s">
        <v>373</v>
      </c>
      <c r="BE60" s="40" t="s">
        <v>374</v>
      </c>
      <c r="BF60" s="28">
        <v>0.7</v>
      </c>
      <c r="BY60" s="18" t="s">
        <v>362</v>
      </c>
      <c r="BZ60" s="18" t="s">
        <v>60</v>
      </c>
      <c r="CA60" s="18" t="s">
        <v>363</v>
      </c>
      <c r="CB60" s="18" t="s">
        <v>362</v>
      </c>
      <c r="CC60" s="19" t="str">
        <f t="shared" si="0"/>
        <v>7166</v>
      </c>
    </row>
    <row r="61" spans="56:81" x14ac:dyDescent="0.25">
      <c r="BD61" s="40" t="s">
        <v>376</v>
      </c>
      <c r="BE61" s="40" t="s">
        <v>377</v>
      </c>
      <c r="BF61" s="28">
        <v>0.7</v>
      </c>
      <c r="BY61" s="18" t="s">
        <v>362</v>
      </c>
      <c r="BZ61" s="18" t="s">
        <v>366</v>
      </c>
      <c r="CA61" s="18" t="s">
        <v>363</v>
      </c>
      <c r="CB61" s="18" t="s">
        <v>362</v>
      </c>
      <c r="CC61" s="19" t="str">
        <f t="shared" si="0"/>
        <v>7666</v>
      </c>
    </row>
    <row r="62" spans="56:81" x14ac:dyDescent="0.25">
      <c r="BD62" s="40" t="s">
        <v>379</v>
      </c>
      <c r="BE62" s="40" t="s">
        <v>380</v>
      </c>
      <c r="BF62" s="28">
        <v>0.7</v>
      </c>
      <c r="BY62" s="18" t="s">
        <v>362</v>
      </c>
      <c r="BZ62" s="18" t="s">
        <v>369</v>
      </c>
      <c r="CA62" s="18" t="s">
        <v>363</v>
      </c>
      <c r="CB62" s="18" t="s">
        <v>362</v>
      </c>
      <c r="CC62" s="19" t="str">
        <f t="shared" si="0"/>
        <v>6766</v>
      </c>
    </row>
    <row r="63" spans="56:81" x14ac:dyDescent="0.25">
      <c r="BD63" s="40" t="s">
        <v>382</v>
      </c>
      <c r="BE63" s="40" t="s">
        <v>383</v>
      </c>
      <c r="BF63" s="28">
        <v>0.7</v>
      </c>
      <c r="BY63" s="18" t="s">
        <v>362</v>
      </c>
      <c r="BZ63" s="18" t="s">
        <v>372</v>
      </c>
      <c r="CA63" s="18" t="s">
        <v>363</v>
      </c>
      <c r="CB63" s="18" t="s">
        <v>362</v>
      </c>
      <c r="CC63" s="19" t="str">
        <f t="shared" si="0"/>
        <v>8366</v>
      </c>
    </row>
    <row r="64" spans="56:81" x14ac:dyDescent="0.25">
      <c r="BD64" s="27" t="s">
        <v>386</v>
      </c>
      <c r="BE64" s="27" t="s">
        <v>387</v>
      </c>
      <c r="BF64" s="28">
        <v>0.7</v>
      </c>
      <c r="BY64" s="18" t="s">
        <v>362</v>
      </c>
      <c r="BZ64" s="18" t="s">
        <v>375</v>
      </c>
      <c r="CA64" s="18" t="s">
        <v>363</v>
      </c>
      <c r="CB64" s="18" t="s">
        <v>362</v>
      </c>
      <c r="CC64" s="19" t="str">
        <f t="shared" si="0"/>
        <v>6966</v>
      </c>
    </row>
    <row r="65" spans="56:81" x14ac:dyDescent="0.25">
      <c r="BD65" s="40" t="s">
        <v>389</v>
      </c>
      <c r="BE65" s="27" t="s">
        <v>390</v>
      </c>
      <c r="BF65" s="28">
        <v>0.7</v>
      </c>
      <c r="BY65" s="18" t="s">
        <v>362</v>
      </c>
      <c r="BZ65" s="18" t="s">
        <v>378</v>
      </c>
      <c r="CA65" s="18" t="s">
        <v>363</v>
      </c>
      <c r="CB65" s="18" t="s">
        <v>362</v>
      </c>
      <c r="CC65" s="19" t="str">
        <f t="shared" si="0"/>
        <v>6766</v>
      </c>
    </row>
    <row r="66" spans="56:81" x14ac:dyDescent="0.25">
      <c r="BD66" s="27" t="s">
        <v>392</v>
      </c>
      <c r="BE66" s="40" t="s">
        <v>28</v>
      </c>
      <c r="BF66" s="28">
        <v>0.7</v>
      </c>
      <c r="BY66" s="18" t="s">
        <v>362</v>
      </c>
      <c r="BZ66" s="18" t="s">
        <v>381</v>
      </c>
      <c r="CA66" s="18" t="s">
        <v>363</v>
      </c>
      <c r="CB66" s="18" t="s">
        <v>362</v>
      </c>
      <c r="CC66" s="19" t="str">
        <f t="shared" si="0"/>
        <v>6766</v>
      </c>
    </row>
    <row r="67" spans="56:81" x14ac:dyDescent="0.25">
      <c r="BD67" s="27" t="s">
        <v>394</v>
      </c>
      <c r="BE67" s="27" t="s">
        <v>27</v>
      </c>
      <c r="BF67" s="28">
        <v>0.7</v>
      </c>
      <c r="BY67" s="18" t="s">
        <v>384</v>
      </c>
      <c r="BZ67" s="18" t="s">
        <v>385</v>
      </c>
      <c r="CA67" s="18" t="s">
        <v>126</v>
      </c>
      <c r="CB67" s="18" t="s">
        <v>384</v>
      </c>
      <c r="CC67" s="19" t="str">
        <f t="shared" si="0"/>
        <v>8371</v>
      </c>
    </row>
    <row r="68" spans="56:81" x14ac:dyDescent="0.25">
      <c r="BD68" s="27" t="s">
        <v>395</v>
      </c>
      <c r="BE68" s="27" t="s">
        <v>396</v>
      </c>
      <c r="BF68" s="28">
        <v>0.7</v>
      </c>
      <c r="BY68" s="18" t="s">
        <v>384</v>
      </c>
      <c r="BZ68" s="18" t="s">
        <v>388</v>
      </c>
      <c r="CA68" s="18" t="s">
        <v>126</v>
      </c>
      <c r="CB68" s="18" t="s">
        <v>384</v>
      </c>
      <c r="CC68" s="19" t="str">
        <f t="shared" ref="CC68:CC131" si="4">CODE(BZ68)&amp;CODE(CA68)</f>
        <v>6571</v>
      </c>
    </row>
    <row r="69" spans="56:81" x14ac:dyDescent="0.25">
      <c r="BD69" s="27" t="s">
        <v>398</v>
      </c>
      <c r="BE69" s="27" t="s">
        <v>399</v>
      </c>
      <c r="BF69" s="28">
        <v>0.7</v>
      </c>
      <c r="BY69" s="18" t="s">
        <v>384</v>
      </c>
      <c r="BZ69" s="18" t="s">
        <v>391</v>
      </c>
      <c r="CA69" s="18" t="s">
        <v>126</v>
      </c>
      <c r="CB69" s="18" t="s">
        <v>384</v>
      </c>
      <c r="CC69" s="19" t="str">
        <f t="shared" si="4"/>
        <v>8371</v>
      </c>
    </row>
    <row r="70" spans="56:81" x14ac:dyDescent="0.25">
      <c r="BD70" s="27" t="s">
        <v>400</v>
      </c>
      <c r="BE70" s="27" t="s">
        <v>401</v>
      </c>
      <c r="BF70" s="28">
        <v>0.7</v>
      </c>
      <c r="BY70" s="18" t="s">
        <v>384</v>
      </c>
      <c r="BZ70" s="18" t="s">
        <v>393</v>
      </c>
      <c r="CA70" s="18" t="s">
        <v>126</v>
      </c>
      <c r="CB70" s="18" t="s">
        <v>384</v>
      </c>
      <c r="CC70" s="19" t="str">
        <f t="shared" si="4"/>
        <v>6871</v>
      </c>
    </row>
    <row r="71" spans="56:81" x14ac:dyDescent="0.25">
      <c r="BD71" s="40" t="s">
        <v>403</v>
      </c>
      <c r="BE71" s="27" t="s">
        <v>404</v>
      </c>
      <c r="BF71" s="28">
        <v>0.7</v>
      </c>
      <c r="BY71" s="18" t="s">
        <v>384</v>
      </c>
      <c r="BZ71" s="18" t="s">
        <v>267</v>
      </c>
      <c r="CA71" s="18" t="s">
        <v>126</v>
      </c>
      <c r="CB71" s="18" t="s">
        <v>384</v>
      </c>
      <c r="CC71" s="19" t="str">
        <f t="shared" si="4"/>
        <v>8371</v>
      </c>
    </row>
    <row r="72" spans="56:81" x14ac:dyDescent="0.25">
      <c r="BD72" s="40" t="s">
        <v>406</v>
      </c>
      <c r="BE72" s="40" t="s">
        <v>407</v>
      </c>
      <c r="BF72" s="28">
        <v>0.7</v>
      </c>
      <c r="BY72" s="18" t="s">
        <v>384</v>
      </c>
      <c r="BZ72" s="18" t="s">
        <v>397</v>
      </c>
      <c r="CA72" s="18" t="s">
        <v>126</v>
      </c>
      <c r="CB72" s="18" t="s">
        <v>384</v>
      </c>
      <c r="CC72" s="19" t="str">
        <f t="shared" si="4"/>
        <v>8371</v>
      </c>
    </row>
    <row r="73" spans="56:81" x14ac:dyDescent="0.25">
      <c r="BD73" s="40" t="s">
        <v>409</v>
      </c>
      <c r="BE73" s="40" t="s">
        <v>410</v>
      </c>
      <c r="BF73" s="28">
        <v>0.7</v>
      </c>
      <c r="BY73" s="18" t="s">
        <v>384</v>
      </c>
      <c r="BZ73" s="18" t="s">
        <v>206</v>
      </c>
      <c r="CA73" s="18" t="s">
        <v>126</v>
      </c>
      <c r="CB73" s="18" t="s">
        <v>384</v>
      </c>
      <c r="CC73" s="19" t="str">
        <f t="shared" si="4"/>
        <v>8371</v>
      </c>
    </row>
    <row r="74" spans="56:81" x14ac:dyDescent="0.25">
      <c r="BD74" s="27" t="s">
        <v>412</v>
      </c>
      <c r="BE74" s="40" t="s">
        <v>413</v>
      </c>
      <c r="BF74" s="28">
        <v>0.7</v>
      </c>
      <c r="BY74" s="18" t="s">
        <v>384</v>
      </c>
      <c r="BZ74" s="18" t="s">
        <v>402</v>
      </c>
      <c r="CA74" s="18" t="s">
        <v>126</v>
      </c>
      <c r="CB74" s="18" t="s">
        <v>384</v>
      </c>
      <c r="CC74" s="19" t="str">
        <f t="shared" si="4"/>
        <v>8371</v>
      </c>
    </row>
    <row r="75" spans="56:81" x14ac:dyDescent="0.25">
      <c r="BD75" s="40" t="s">
        <v>415</v>
      </c>
      <c r="BE75" s="27" t="s">
        <v>416</v>
      </c>
      <c r="BF75" s="28">
        <v>0.7</v>
      </c>
      <c r="BY75" s="18" t="s">
        <v>384</v>
      </c>
      <c r="BZ75" s="18" t="s">
        <v>405</v>
      </c>
      <c r="CA75" s="18" t="s">
        <v>126</v>
      </c>
      <c r="CB75" s="18" t="s">
        <v>384</v>
      </c>
      <c r="CC75" s="19" t="str">
        <f t="shared" si="4"/>
        <v>8071</v>
      </c>
    </row>
    <row r="76" spans="56:81" x14ac:dyDescent="0.25">
      <c r="BD76" s="27" t="s">
        <v>418</v>
      </c>
      <c r="BE76" s="40" t="s">
        <v>419</v>
      </c>
      <c r="BF76" s="28">
        <v>0.7</v>
      </c>
      <c r="BY76" s="18" t="s">
        <v>384</v>
      </c>
      <c r="BZ76" s="18" t="s">
        <v>408</v>
      </c>
      <c r="CA76" s="18" t="s">
        <v>126</v>
      </c>
      <c r="CB76" s="18" t="s">
        <v>384</v>
      </c>
      <c r="CC76" s="19" t="str">
        <f t="shared" si="4"/>
        <v>8071</v>
      </c>
    </row>
    <row r="77" spans="56:81" x14ac:dyDescent="0.25">
      <c r="BD77" s="27" t="s">
        <v>421</v>
      </c>
      <c r="BE77" s="27" t="s">
        <v>422</v>
      </c>
      <c r="BF77" s="28">
        <v>0.7</v>
      </c>
      <c r="BY77" s="18" t="s">
        <v>384</v>
      </c>
      <c r="BZ77" s="18" t="s">
        <v>411</v>
      </c>
      <c r="CA77" s="18" t="s">
        <v>126</v>
      </c>
      <c r="CB77" s="18" t="s">
        <v>384</v>
      </c>
      <c r="CC77" s="19" t="str">
        <f t="shared" si="4"/>
        <v>7871</v>
      </c>
    </row>
    <row r="78" spans="56:81" x14ac:dyDescent="0.25">
      <c r="BD78" s="40" t="s">
        <v>424</v>
      </c>
      <c r="BE78" s="27" t="s">
        <v>425</v>
      </c>
      <c r="BF78" s="28">
        <v>0.7</v>
      </c>
      <c r="BY78" s="18" t="s">
        <v>384</v>
      </c>
      <c r="BZ78" s="18" t="s">
        <v>414</v>
      </c>
      <c r="CA78" s="18" t="s">
        <v>126</v>
      </c>
      <c r="CB78" s="18" t="s">
        <v>384</v>
      </c>
      <c r="CC78" s="19" t="str">
        <f t="shared" si="4"/>
        <v>7871</v>
      </c>
    </row>
    <row r="79" spans="56:81" x14ac:dyDescent="0.25">
      <c r="BD79" s="27" t="s">
        <v>427</v>
      </c>
      <c r="BE79" s="40" t="s">
        <v>428</v>
      </c>
      <c r="BF79" s="28">
        <v>0.7</v>
      </c>
      <c r="BY79" s="18" t="s">
        <v>384</v>
      </c>
      <c r="BZ79" s="18" t="s">
        <v>417</v>
      </c>
      <c r="CA79" s="18" t="s">
        <v>126</v>
      </c>
      <c r="CB79" s="18" t="s">
        <v>384</v>
      </c>
      <c r="CC79" s="19" t="str">
        <f t="shared" si="4"/>
        <v>7771</v>
      </c>
    </row>
    <row r="80" spans="56:81" x14ac:dyDescent="0.25">
      <c r="BD80" s="27" t="s">
        <v>430</v>
      </c>
      <c r="BE80" s="27" t="s">
        <v>431</v>
      </c>
      <c r="BF80" s="28">
        <v>0.7</v>
      </c>
      <c r="BY80" s="18" t="s">
        <v>384</v>
      </c>
      <c r="BZ80" s="18" t="s">
        <v>420</v>
      </c>
      <c r="CA80" s="18" t="s">
        <v>126</v>
      </c>
      <c r="CB80" s="18" t="s">
        <v>384</v>
      </c>
      <c r="CC80" s="19" t="str">
        <f t="shared" si="4"/>
        <v>6971</v>
      </c>
    </row>
    <row r="81" spans="56:81" x14ac:dyDescent="0.25">
      <c r="BD81" s="40" t="s">
        <v>433</v>
      </c>
      <c r="BE81" s="27" t="s">
        <v>434</v>
      </c>
      <c r="BF81" s="28">
        <v>0.7</v>
      </c>
      <c r="BY81" s="18" t="s">
        <v>384</v>
      </c>
      <c r="BZ81" s="18" t="s">
        <v>423</v>
      </c>
      <c r="CA81" s="18" t="s">
        <v>126</v>
      </c>
      <c r="CB81" s="18" t="s">
        <v>384</v>
      </c>
      <c r="CC81" s="19" t="str">
        <f t="shared" si="4"/>
        <v>6971</v>
      </c>
    </row>
    <row r="82" spans="56:81" x14ac:dyDescent="0.25">
      <c r="BD82" s="27" t="s">
        <v>436</v>
      </c>
      <c r="BE82" s="40" t="s">
        <v>437</v>
      </c>
      <c r="BF82" s="28">
        <v>0.7</v>
      </c>
      <c r="BY82" s="18" t="s">
        <v>384</v>
      </c>
      <c r="BZ82" s="18" t="s">
        <v>426</v>
      </c>
      <c r="CA82" s="18" t="s">
        <v>126</v>
      </c>
      <c r="CB82" s="18" t="s">
        <v>384</v>
      </c>
      <c r="CC82" s="19" t="str">
        <f t="shared" si="4"/>
        <v>6871</v>
      </c>
    </row>
    <row r="83" spans="56:81" x14ac:dyDescent="0.25">
      <c r="BD83" s="27" t="s">
        <v>439</v>
      </c>
      <c r="BE83" s="27" t="s">
        <v>440</v>
      </c>
      <c r="BF83" s="28">
        <v>0.7</v>
      </c>
      <c r="BY83" s="18" t="s">
        <v>384</v>
      </c>
      <c r="BZ83" s="18" t="s">
        <v>429</v>
      </c>
      <c r="CA83" s="18" t="s">
        <v>126</v>
      </c>
      <c r="CB83" s="18" t="s">
        <v>384</v>
      </c>
      <c r="CC83" s="19" t="str">
        <f t="shared" si="4"/>
        <v>6771</v>
      </c>
    </row>
    <row r="84" spans="56:81" x14ac:dyDescent="0.25">
      <c r="BD84" s="27" t="s">
        <v>441</v>
      </c>
      <c r="BE84" s="27" t="s">
        <v>442</v>
      </c>
      <c r="BF84" s="28">
        <v>0.7</v>
      </c>
      <c r="BY84" s="18" t="s">
        <v>384</v>
      </c>
      <c r="BZ84" s="18" t="s">
        <v>432</v>
      </c>
      <c r="CA84" s="18" t="s">
        <v>126</v>
      </c>
      <c r="CB84" s="18" t="s">
        <v>384</v>
      </c>
      <c r="CC84" s="19" t="str">
        <f t="shared" si="4"/>
        <v>6671</v>
      </c>
    </row>
    <row r="85" spans="56:81" x14ac:dyDescent="0.25">
      <c r="BD85" s="27" t="s">
        <v>444</v>
      </c>
      <c r="BE85" s="27" t="s">
        <v>445</v>
      </c>
      <c r="BF85" s="28">
        <v>0.7</v>
      </c>
      <c r="BY85" s="18" t="s">
        <v>384</v>
      </c>
      <c r="BZ85" s="18" t="s">
        <v>435</v>
      </c>
      <c r="CA85" s="18" t="s">
        <v>126</v>
      </c>
      <c r="CB85" s="18" t="s">
        <v>384</v>
      </c>
      <c r="CC85" s="19" t="str">
        <f t="shared" si="4"/>
        <v>6671</v>
      </c>
    </row>
    <row r="86" spans="56:81" x14ac:dyDescent="0.25">
      <c r="BD86" s="27" t="s">
        <v>447</v>
      </c>
      <c r="BE86" s="27" t="s">
        <v>448</v>
      </c>
      <c r="BF86" s="28">
        <v>0.7</v>
      </c>
      <c r="BY86" s="18" t="s">
        <v>384</v>
      </c>
      <c r="BZ86" s="18" t="s">
        <v>438</v>
      </c>
      <c r="CA86" s="18" t="s">
        <v>126</v>
      </c>
      <c r="CB86" s="18" t="s">
        <v>384</v>
      </c>
      <c r="CC86" s="19" t="str">
        <f t="shared" si="4"/>
        <v>8371</v>
      </c>
    </row>
    <row r="87" spans="56:81" x14ac:dyDescent="0.25">
      <c r="BD87" s="27" t="s">
        <v>450</v>
      </c>
      <c r="BE87" s="27" t="s">
        <v>451</v>
      </c>
      <c r="BF87" s="28">
        <v>0.7</v>
      </c>
      <c r="BY87" s="18" t="s">
        <v>384</v>
      </c>
      <c r="BZ87" s="18" t="s">
        <v>127</v>
      </c>
      <c r="CA87" s="18" t="s">
        <v>126</v>
      </c>
      <c r="CB87" s="18" t="s">
        <v>384</v>
      </c>
      <c r="CC87" s="19" t="str">
        <f t="shared" si="4"/>
        <v>7171</v>
      </c>
    </row>
    <row r="88" spans="56:81" x14ac:dyDescent="0.25">
      <c r="BD88" s="27" t="s">
        <v>453</v>
      </c>
      <c r="BE88" s="27" t="s">
        <v>454</v>
      </c>
      <c r="BF88" s="28">
        <v>0.7</v>
      </c>
      <c r="BY88" s="18" t="s">
        <v>384</v>
      </c>
      <c r="BZ88" s="18" t="s">
        <v>443</v>
      </c>
      <c r="CA88" s="18" t="s">
        <v>126</v>
      </c>
      <c r="CB88" s="18" t="s">
        <v>384</v>
      </c>
      <c r="CC88" s="19" t="str">
        <f t="shared" si="4"/>
        <v>7371</v>
      </c>
    </row>
    <row r="89" spans="56:81" x14ac:dyDescent="0.25">
      <c r="BD89" s="40" t="s">
        <v>456</v>
      </c>
      <c r="BE89" s="27" t="s">
        <v>457</v>
      </c>
      <c r="BF89" s="28">
        <v>0.7</v>
      </c>
      <c r="BY89" s="18" t="s">
        <v>384</v>
      </c>
      <c r="BZ89" s="18" t="s">
        <v>446</v>
      </c>
      <c r="CA89" s="18" t="s">
        <v>126</v>
      </c>
      <c r="CB89" s="18" t="s">
        <v>384</v>
      </c>
      <c r="CC89" s="19" t="str">
        <f t="shared" si="4"/>
        <v>7171</v>
      </c>
    </row>
    <row r="90" spans="56:81" x14ac:dyDescent="0.25">
      <c r="BD90" s="40" t="s">
        <v>459</v>
      </c>
      <c r="BE90" s="27" t="s">
        <v>460</v>
      </c>
      <c r="BF90" s="28">
        <v>0.7</v>
      </c>
      <c r="BY90" s="18" t="s">
        <v>384</v>
      </c>
      <c r="BZ90" s="18" t="s">
        <v>449</v>
      </c>
      <c r="CA90" s="18" t="s">
        <v>126</v>
      </c>
      <c r="CB90" s="18" t="s">
        <v>384</v>
      </c>
      <c r="CC90" s="19" t="str">
        <f t="shared" si="4"/>
        <v>7671</v>
      </c>
    </row>
    <row r="91" spans="56:81" x14ac:dyDescent="0.25">
      <c r="BD91" s="27" t="s">
        <v>462</v>
      </c>
      <c r="BE91" s="40" t="s">
        <v>463</v>
      </c>
      <c r="BF91" s="28">
        <v>0.7</v>
      </c>
      <c r="BY91" s="18" t="s">
        <v>384</v>
      </c>
      <c r="BZ91" s="18" t="s">
        <v>452</v>
      </c>
      <c r="CA91" s="18" t="s">
        <v>126</v>
      </c>
      <c r="CB91" s="18" t="s">
        <v>384</v>
      </c>
      <c r="CC91" s="19" t="str">
        <f t="shared" si="4"/>
        <v>7871</v>
      </c>
    </row>
    <row r="92" spans="56:81" x14ac:dyDescent="0.25">
      <c r="BD92" s="40" t="s">
        <v>466</v>
      </c>
      <c r="BE92" s="40" t="s">
        <v>467</v>
      </c>
      <c r="BF92" s="28">
        <v>0.7</v>
      </c>
      <c r="BY92" s="18" t="s">
        <v>384</v>
      </c>
      <c r="BZ92" s="18" t="s">
        <v>455</v>
      </c>
      <c r="CA92" s="18" t="s">
        <v>126</v>
      </c>
      <c r="CB92" s="18" t="s">
        <v>384</v>
      </c>
      <c r="CC92" s="19" t="str">
        <f t="shared" si="4"/>
        <v>7671</v>
      </c>
    </row>
    <row r="93" spans="56:81" x14ac:dyDescent="0.25">
      <c r="BD93" s="27" t="s">
        <v>469</v>
      </c>
      <c r="BE93" s="27" t="s">
        <v>470</v>
      </c>
      <c r="BF93" s="28">
        <v>0.7</v>
      </c>
      <c r="BY93" s="18" t="s">
        <v>384</v>
      </c>
      <c r="BZ93" s="18" t="s">
        <v>458</v>
      </c>
      <c r="CA93" s="18" t="s">
        <v>126</v>
      </c>
      <c r="CB93" s="18" t="s">
        <v>384</v>
      </c>
      <c r="CC93" s="19" t="str">
        <f t="shared" si="4"/>
        <v>6771</v>
      </c>
    </row>
    <row r="94" spans="56:81" x14ac:dyDescent="0.25">
      <c r="BD94" s="40" t="s">
        <v>472</v>
      </c>
      <c r="BE94" s="40" t="s">
        <v>473</v>
      </c>
      <c r="BF94" s="28">
        <v>0.7</v>
      </c>
      <c r="BY94" s="18" t="s">
        <v>384</v>
      </c>
      <c r="BZ94" s="18" t="s">
        <v>461</v>
      </c>
      <c r="CA94" s="18" t="s">
        <v>126</v>
      </c>
      <c r="CB94" s="18" t="s">
        <v>384</v>
      </c>
      <c r="CC94" s="19" t="str">
        <f t="shared" si="4"/>
        <v>8071</v>
      </c>
    </row>
    <row r="95" spans="56:81" x14ac:dyDescent="0.25">
      <c r="BD95" s="40" t="s">
        <v>475</v>
      </c>
      <c r="BE95" s="40" t="s">
        <v>476</v>
      </c>
      <c r="BF95" s="28">
        <v>0.7</v>
      </c>
      <c r="BY95" s="18" t="s">
        <v>464</v>
      </c>
      <c r="BZ95" s="18" t="s">
        <v>465</v>
      </c>
      <c r="CA95" s="18" t="s">
        <v>72</v>
      </c>
      <c r="CB95" s="18" t="s">
        <v>464</v>
      </c>
      <c r="CC95" s="19" t="str">
        <f t="shared" si="4"/>
        <v>8373</v>
      </c>
    </row>
    <row r="96" spans="56:81" x14ac:dyDescent="0.25">
      <c r="BD96" s="40" t="s">
        <v>478</v>
      </c>
      <c r="BE96" s="27" t="s">
        <v>479</v>
      </c>
      <c r="BF96" s="28">
        <v>0.7</v>
      </c>
      <c r="BY96" s="18" t="s">
        <v>464</v>
      </c>
      <c r="BZ96" s="18" t="s">
        <v>468</v>
      </c>
      <c r="CA96" s="18" t="s">
        <v>72</v>
      </c>
      <c r="CB96" s="18" t="s">
        <v>464</v>
      </c>
      <c r="CC96" s="19" t="str">
        <f t="shared" si="4"/>
        <v>8073</v>
      </c>
    </row>
    <row r="97" spans="56:81" x14ac:dyDescent="0.25">
      <c r="BD97" s="27" t="s">
        <v>480</v>
      </c>
      <c r="BE97" s="40" t="s">
        <v>481</v>
      </c>
      <c r="BF97" s="28">
        <v>0.7</v>
      </c>
      <c r="BY97" s="18" t="s">
        <v>464</v>
      </c>
      <c r="BZ97" s="18" t="s">
        <v>471</v>
      </c>
      <c r="CA97" s="18" t="s">
        <v>72</v>
      </c>
      <c r="CB97" s="18" t="s">
        <v>464</v>
      </c>
      <c r="CC97" s="19" t="str">
        <f t="shared" si="4"/>
        <v>7973</v>
      </c>
    </row>
    <row r="98" spans="56:81" x14ac:dyDescent="0.25">
      <c r="BD98" s="27" t="s">
        <v>484</v>
      </c>
      <c r="BE98" s="40" t="s">
        <v>485</v>
      </c>
      <c r="BF98" s="28">
        <v>0.7</v>
      </c>
      <c r="BY98" s="18" t="s">
        <v>464</v>
      </c>
      <c r="BZ98" s="18" t="s">
        <v>474</v>
      </c>
      <c r="CA98" s="18" t="s">
        <v>72</v>
      </c>
      <c r="CB98" s="18" t="s">
        <v>464</v>
      </c>
      <c r="CC98" s="19" t="str">
        <f t="shared" si="4"/>
        <v>6773</v>
      </c>
    </row>
    <row r="99" spans="56:81" x14ac:dyDescent="0.25">
      <c r="BD99" s="40" t="s">
        <v>487</v>
      </c>
      <c r="BE99" s="40" t="s">
        <v>488</v>
      </c>
      <c r="BF99" s="28">
        <v>0.7</v>
      </c>
      <c r="BY99" s="18" t="s">
        <v>464</v>
      </c>
      <c r="BZ99" s="18" t="s">
        <v>477</v>
      </c>
      <c r="CA99" s="18" t="s">
        <v>72</v>
      </c>
      <c r="CB99" s="18" t="s">
        <v>464</v>
      </c>
      <c r="CC99" s="19" t="str">
        <f t="shared" si="4"/>
        <v>6573</v>
      </c>
    </row>
    <row r="100" spans="56:81" x14ac:dyDescent="0.25">
      <c r="BD100" s="27" t="s">
        <v>490</v>
      </c>
      <c r="BE100" s="27" t="s">
        <v>491</v>
      </c>
      <c r="BF100" s="28">
        <v>0.7</v>
      </c>
      <c r="BY100" s="18" t="s">
        <v>464</v>
      </c>
      <c r="BZ100" s="18" t="s">
        <v>137</v>
      </c>
      <c r="CA100" s="18" t="s">
        <v>72</v>
      </c>
      <c r="CB100" s="18" t="s">
        <v>464</v>
      </c>
      <c r="CC100" s="19" t="str">
        <f t="shared" si="4"/>
        <v>7373</v>
      </c>
    </row>
    <row r="101" spans="56:81" x14ac:dyDescent="0.25">
      <c r="BD101" s="40" t="s">
        <v>493</v>
      </c>
      <c r="BE101" s="27" t="s">
        <v>494</v>
      </c>
      <c r="BF101" s="28">
        <v>0.7</v>
      </c>
      <c r="BY101" s="18" t="s">
        <v>482</v>
      </c>
      <c r="BZ101" s="18" t="s">
        <v>483</v>
      </c>
      <c r="CA101" s="18" t="s">
        <v>125</v>
      </c>
      <c r="CB101" s="18" t="s">
        <v>482</v>
      </c>
      <c r="CC101" s="19" t="str">
        <f t="shared" si="4"/>
        <v>8367</v>
      </c>
    </row>
    <row r="102" spans="56:81" x14ac:dyDescent="0.25">
      <c r="BY102" s="18" t="s">
        <v>482</v>
      </c>
      <c r="BZ102" s="18" t="s">
        <v>486</v>
      </c>
      <c r="CA102" s="18" t="s">
        <v>125</v>
      </c>
      <c r="CB102" s="18" t="s">
        <v>482</v>
      </c>
      <c r="CC102" s="19" t="str">
        <f t="shared" si="4"/>
        <v>8367</v>
      </c>
    </row>
    <row r="103" spans="56:81" x14ac:dyDescent="0.25">
      <c r="BY103" s="18" t="s">
        <v>482</v>
      </c>
      <c r="BZ103" s="18" t="s">
        <v>489</v>
      </c>
      <c r="CA103" s="18" t="s">
        <v>125</v>
      </c>
      <c r="CB103" s="18" t="s">
        <v>482</v>
      </c>
      <c r="CC103" s="19" t="str">
        <f t="shared" si="4"/>
        <v>8367</v>
      </c>
    </row>
    <row r="104" spans="56:81" x14ac:dyDescent="0.25">
      <c r="BY104" s="18" t="s">
        <v>482</v>
      </c>
      <c r="BZ104" s="18" t="s">
        <v>492</v>
      </c>
      <c r="CA104" s="18" t="s">
        <v>125</v>
      </c>
      <c r="CB104" s="18" t="s">
        <v>482</v>
      </c>
      <c r="CC104" s="19" t="str">
        <f t="shared" si="4"/>
        <v>8067</v>
      </c>
    </row>
    <row r="105" spans="56:81" x14ac:dyDescent="0.25">
      <c r="BY105" s="18" t="s">
        <v>482</v>
      </c>
      <c r="BZ105" s="18" t="s">
        <v>495</v>
      </c>
      <c r="CA105" s="18" t="s">
        <v>125</v>
      </c>
      <c r="CB105" s="18" t="s">
        <v>482</v>
      </c>
      <c r="CC105" s="19" t="str">
        <f t="shared" si="4"/>
        <v>7667</v>
      </c>
    </row>
    <row r="106" spans="56:81" x14ac:dyDescent="0.25">
      <c r="BY106" s="18" t="s">
        <v>496</v>
      </c>
      <c r="BZ106" s="18" t="s">
        <v>497</v>
      </c>
      <c r="CA106" s="18" t="s">
        <v>146</v>
      </c>
      <c r="CB106" s="18" t="s">
        <v>496</v>
      </c>
      <c r="CC106" s="19" t="str">
        <f t="shared" si="4"/>
        <v>7976</v>
      </c>
    </row>
    <row r="107" spans="56:81" x14ac:dyDescent="0.25">
      <c r="BY107" s="18" t="s">
        <v>496</v>
      </c>
      <c r="BZ107" s="18" t="s">
        <v>498</v>
      </c>
      <c r="CA107" s="18" t="s">
        <v>146</v>
      </c>
      <c r="CB107" s="18" t="s">
        <v>496</v>
      </c>
      <c r="CC107" s="19" t="str">
        <f t="shared" si="4"/>
        <v>8176</v>
      </c>
    </row>
    <row r="108" spans="56:81" x14ac:dyDescent="0.25">
      <c r="BY108" s="18" t="s">
        <v>496</v>
      </c>
      <c r="BZ108" s="18" t="s">
        <v>499</v>
      </c>
      <c r="CA108" s="18" t="s">
        <v>146</v>
      </c>
      <c r="CB108" s="18" t="s">
        <v>496</v>
      </c>
      <c r="CC108" s="19" t="str">
        <f t="shared" si="4"/>
        <v>8076</v>
      </c>
    </row>
    <row r="109" spans="56:81" x14ac:dyDescent="0.25">
      <c r="BY109" s="18" t="s">
        <v>496</v>
      </c>
      <c r="BZ109" s="18" t="s">
        <v>500</v>
      </c>
      <c r="CA109" s="18" t="s">
        <v>146</v>
      </c>
      <c r="CB109" s="18" t="s">
        <v>496</v>
      </c>
      <c r="CC109" s="19" t="str">
        <f t="shared" si="4"/>
        <v>9076</v>
      </c>
    </row>
    <row r="110" spans="56:81" x14ac:dyDescent="0.25">
      <c r="BY110" s="18" t="s">
        <v>496</v>
      </c>
      <c r="BZ110" s="18" t="s">
        <v>501</v>
      </c>
      <c r="CA110" s="18" t="s">
        <v>146</v>
      </c>
      <c r="CB110" s="18" t="s">
        <v>496</v>
      </c>
      <c r="CC110" s="19" t="str">
        <f t="shared" si="4"/>
        <v>8376</v>
      </c>
    </row>
    <row r="111" spans="56:81" x14ac:dyDescent="0.25">
      <c r="BY111" s="18" t="s">
        <v>496</v>
      </c>
      <c r="BZ111" s="18" t="s">
        <v>502</v>
      </c>
      <c r="CA111" s="18" t="s">
        <v>146</v>
      </c>
      <c r="CB111" s="18" t="s">
        <v>496</v>
      </c>
      <c r="CC111" s="19" t="str">
        <f t="shared" si="4"/>
        <v>8376</v>
      </c>
    </row>
    <row r="112" spans="56:81" x14ac:dyDescent="0.25">
      <c r="BY112" s="18" t="s">
        <v>496</v>
      </c>
      <c r="BZ112" s="18" t="s">
        <v>503</v>
      </c>
      <c r="CA112" s="18" t="s">
        <v>146</v>
      </c>
      <c r="CB112" s="18" t="s">
        <v>496</v>
      </c>
      <c r="CC112" s="19" t="str">
        <f t="shared" si="4"/>
        <v>8076</v>
      </c>
    </row>
    <row r="113" spans="77:81" x14ac:dyDescent="0.25">
      <c r="BY113" s="18" t="s">
        <v>496</v>
      </c>
      <c r="BZ113" s="18" t="s">
        <v>504</v>
      </c>
      <c r="CA113" s="18" t="s">
        <v>146</v>
      </c>
      <c r="CB113" s="18" t="s">
        <v>496</v>
      </c>
      <c r="CC113" s="19" t="str">
        <f t="shared" si="4"/>
        <v>8076</v>
      </c>
    </row>
    <row r="114" spans="77:81" x14ac:dyDescent="0.25">
      <c r="BY114" s="18" t="s">
        <v>496</v>
      </c>
      <c r="BZ114" s="18" t="s">
        <v>505</v>
      </c>
      <c r="CA114" s="18" t="s">
        <v>146</v>
      </c>
      <c r="CB114" s="18" t="s">
        <v>496</v>
      </c>
      <c r="CC114" s="19" t="str">
        <f t="shared" si="4"/>
        <v>7776</v>
      </c>
    </row>
    <row r="115" spans="77:81" x14ac:dyDescent="0.25">
      <c r="BY115" s="18" t="s">
        <v>496</v>
      </c>
      <c r="BZ115" s="18" t="s">
        <v>506</v>
      </c>
      <c r="CA115" s="18" t="s">
        <v>146</v>
      </c>
      <c r="CB115" s="18" t="s">
        <v>496</v>
      </c>
      <c r="CC115" s="19" t="str">
        <f t="shared" si="4"/>
        <v>7176</v>
      </c>
    </row>
    <row r="116" spans="77:81" x14ac:dyDescent="0.25">
      <c r="BY116" s="18" t="s">
        <v>496</v>
      </c>
      <c r="BZ116" s="18" t="s">
        <v>507</v>
      </c>
      <c r="CA116" s="18" t="s">
        <v>146</v>
      </c>
      <c r="CB116" s="18" t="s">
        <v>496</v>
      </c>
      <c r="CC116" s="19" t="str">
        <f t="shared" si="4"/>
        <v>6976</v>
      </c>
    </row>
    <row r="117" spans="77:81" x14ac:dyDescent="0.25">
      <c r="BY117" s="18" t="s">
        <v>496</v>
      </c>
      <c r="BZ117" s="18" t="s">
        <v>508</v>
      </c>
      <c r="CA117" s="18" t="s">
        <v>146</v>
      </c>
      <c r="CB117" s="18" t="s">
        <v>496</v>
      </c>
      <c r="CC117" s="19" t="str">
        <f t="shared" si="4"/>
        <v>6776</v>
      </c>
    </row>
    <row r="118" spans="77:81" x14ac:dyDescent="0.25">
      <c r="BY118" s="18" t="s">
        <v>496</v>
      </c>
      <c r="BZ118" s="18" t="s">
        <v>509</v>
      </c>
      <c r="CA118" s="18" t="s">
        <v>146</v>
      </c>
      <c r="CB118" s="18" t="s">
        <v>496</v>
      </c>
      <c r="CC118" s="19" t="str">
        <f t="shared" si="4"/>
        <v>6776</v>
      </c>
    </row>
    <row r="119" spans="77:81" x14ac:dyDescent="0.25">
      <c r="BY119" s="18" t="s">
        <v>496</v>
      </c>
      <c r="BZ119" s="18" t="s">
        <v>510</v>
      </c>
      <c r="CA119" s="18" t="s">
        <v>146</v>
      </c>
      <c r="CB119" s="18" t="s">
        <v>496</v>
      </c>
      <c r="CC119" s="19" t="str">
        <f t="shared" si="4"/>
        <v>6776</v>
      </c>
    </row>
    <row r="120" spans="77:81" x14ac:dyDescent="0.25">
      <c r="BY120" s="18" t="s">
        <v>496</v>
      </c>
      <c r="BZ120" s="18" t="s">
        <v>511</v>
      </c>
      <c r="CA120" s="18" t="s">
        <v>146</v>
      </c>
      <c r="CB120" s="18" t="s">
        <v>496</v>
      </c>
      <c r="CC120" s="19" t="str">
        <f t="shared" si="4"/>
        <v>6776</v>
      </c>
    </row>
    <row r="121" spans="77:81" x14ac:dyDescent="0.25">
      <c r="BY121" s="18" t="s">
        <v>496</v>
      </c>
      <c r="BZ121" s="18" t="s">
        <v>146</v>
      </c>
      <c r="CA121" s="18" t="s">
        <v>146</v>
      </c>
      <c r="CB121" s="18" t="s">
        <v>496</v>
      </c>
      <c r="CC121" s="19" t="str">
        <f t="shared" si="4"/>
        <v>7676</v>
      </c>
    </row>
    <row r="122" spans="77:81" ht="42.75" x14ac:dyDescent="0.25">
      <c r="BY122" s="91" t="s">
        <v>619</v>
      </c>
      <c r="BZ122" s="91" t="s">
        <v>620</v>
      </c>
      <c r="CA122" s="91" t="s">
        <v>621</v>
      </c>
      <c r="CB122" s="91" t="s">
        <v>619</v>
      </c>
      <c r="CC122" s="19" t="str">
        <f t="shared" si="4"/>
        <v>8477</v>
      </c>
    </row>
    <row r="123" spans="77:81" ht="42.75" x14ac:dyDescent="0.25">
      <c r="BY123" s="91" t="s">
        <v>619</v>
      </c>
      <c r="BZ123" s="91" t="s">
        <v>622</v>
      </c>
      <c r="CA123" s="91" t="s">
        <v>621</v>
      </c>
      <c r="CB123" s="91" t="s">
        <v>619</v>
      </c>
      <c r="CC123" s="19" t="str">
        <f t="shared" si="4"/>
        <v>8077</v>
      </c>
    </row>
    <row r="124" spans="77:81" ht="42.75" x14ac:dyDescent="0.25">
      <c r="BY124" s="91" t="s">
        <v>619</v>
      </c>
      <c r="BZ124" s="91" t="s">
        <v>623</v>
      </c>
      <c r="CA124" s="91" t="s">
        <v>621</v>
      </c>
      <c r="CB124" s="91" t="s">
        <v>619</v>
      </c>
      <c r="CC124" s="19" t="str">
        <f t="shared" si="4"/>
        <v>7677</v>
      </c>
    </row>
    <row r="125" spans="77:81" ht="42.75" x14ac:dyDescent="0.25">
      <c r="BY125" s="91" t="s">
        <v>619</v>
      </c>
      <c r="BZ125" s="91" t="s">
        <v>624</v>
      </c>
      <c r="CA125" s="91" t="s">
        <v>621</v>
      </c>
      <c r="CB125" s="91" t="s">
        <v>619</v>
      </c>
      <c r="CC125" s="19" t="str">
        <f t="shared" si="4"/>
        <v>8477</v>
      </c>
    </row>
    <row r="126" spans="77:81" ht="42.75" x14ac:dyDescent="0.25">
      <c r="BY126" s="91" t="s">
        <v>619</v>
      </c>
      <c r="BZ126" s="91" t="s">
        <v>625</v>
      </c>
      <c r="CA126" s="91" t="s">
        <v>621</v>
      </c>
      <c r="CB126" s="91" t="s">
        <v>619</v>
      </c>
      <c r="CC126" s="19" t="str">
        <f t="shared" si="4"/>
        <v>8377</v>
      </c>
    </row>
    <row r="127" spans="77:81" ht="42.75" x14ac:dyDescent="0.25">
      <c r="BY127" s="91" t="s">
        <v>619</v>
      </c>
      <c r="BZ127" s="91" t="s">
        <v>626</v>
      </c>
      <c r="CA127" s="91" t="s">
        <v>621</v>
      </c>
      <c r="CB127" s="91" t="s">
        <v>619</v>
      </c>
      <c r="CC127" s="19" t="str">
        <f t="shared" si="4"/>
        <v>7277</v>
      </c>
    </row>
    <row r="128" spans="77:81" ht="42.75" x14ac:dyDescent="0.25">
      <c r="BY128" s="91" t="s">
        <v>619</v>
      </c>
      <c r="BZ128" s="91" t="s">
        <v>627</v>
      </c>
      <c r="CA128" s="91" t="s">
        <v>621</v>
      </c>
      <c r="CB128" s="91" t="s">
        <v>619</v>
      </c>
      <c r="CC128" s="19" t="str">
        <f t="shared" si="4"/>
        <v>8377</v>
      </c>
    </row>
    <row r="129" spans="77:81" ht="42.75" x14ac:dyDescent="0.25">
      <c r="BY129" s="91" t="s">
        <v>619</v>
      </c>
      <c r="BZ129" s="91" t="s">
        <v>628</v>
      </c>
      <c r="CA129" s="91" t="s">
        <v>621</v>
      </c>
      <c r="CB129" s="91" t="s">
        <v>619</v>
      </c>
      <c r="CC129" s="19" t="str">
        <f t="shared" si="4"/>
        <v>8377</v>
      </c>
    </row>
    <row r="130" spans="77:81" ht="42.75" x14ac:dyDescent="0.25">
      <c r="BY130" s="91" t="s">
        <v>619</v>
      </c>
      <c r="BZ130" s="91" t="s">
        <v>629</v>
      </c>
      <c r="CA130" s="91" t="s">
        <v>621</v>
      </c>
      <c r="CB130" s="91" t="s">
        <v>619</v>
      </c>
      <c r="CC130" s="19" t="str">
        <f t="shared" si="4"/>
        <v>8077</v>
      </c>
    </row>
    <row r="131" spans="77:81" ht="42.75" x14ac:dyDescent="0.25">
      <c r="BY131" s="91" t="s">
        <v>619</v>
      </c>
      <c r="BZ131" s="91" t="s">
        <v>630</v>
      </c>
      <c r="CA131" s="91" t="s">
        <v>621</v>
      </c>
      <c r="CB131" s="91" t="s">
        <v>619</v>
      </c>
      <c r="CC131" s="19" t="str">
        <f t="shared" si="4"/>
        <v>7677</v>
      </c>
    </row>
    <row r="132" spans="77:81" ht="42.75" x14ac:dyDescent="0.25">
      <c r="BY132" s="91" t="s">
        <v>619</v>
      </c>
      <c r="BZ132" s="91" t="s">
        <v>631</v>
      </c>
      <c r="CA132" s="91" t="s">
        <v>621</v>
      </c>
      <c r="CB132" s="91" t="s">
        <v>619</v>
      </c>
      <c r="CC132" s="19" t="str">
        <f t="shared" ref="CC132:CC195" si="5">CODE(BZ132)&amp;CODE(CA132)</f>
        <v>7177</v>
      </c>
    </row>
    <row r="133" spans="77:81" ht="42.75" x14ac:dyDescent="0.25">
      <c r="BY133" s="91" t="s">
        <v>619</v>
      </c>
      <c r="BZ133" s="91" t="s">
        <v>632</v>
      </c>
      <c r="CA133" s="91" t="s">
        <v>621</v>
      </c>
      <c r="CB133" s="91" t="s">
        <v>619</v>
      </c>
      <c r="CC133" s="19" t="str">
        <f t="shared" si="5"/>
        <v>7777</v>
      </c>
    </row>
    <row r="134" spans="77:81" x14ac:dyDescent="0.25">
      <c r="BY134" s="18" t="s">
        <v>512</v>
      </c>
      <c r="BZ134" s="18" t="s">
        <v>513</v>
      </c>
      <c r="CA134" s="18" t="s">
        <v>105</v>
      </c>
      <c r="CB134" s="18" t="s">
        <v>512</v>
      </c>
      <c r="CC134" s="19" t="str">
        <f t="shared" si="5"/>
        <v>7669</v>
      </c>
    </row>
    <row r="135" spans="77:81" x14ac:dyDescent="0.25">
      <c r="BY135" s="18" t="s">
        <v>512</v>
      </c>
      <c r="BZ135" s="18" t="s">
        <v>514</v>
      </c>
      <c r="CA135" s="18" t="s">
        <v>105</v>
      </c>
      <c r="CB135" s="18" t="s">
        <v>512</v>
      </c>
      <c r="CC135" s="19" t="str">
        <f t="shared" si="5"/>
        <v>9069</v>
      </c>
    </row>
    <row r="136" spans="77:81" x14ac:dyDescent="0.25">
      <c r="BY136" s="18" t="s">
        <v>512</v>
      </c>
      <c r="BZ136" s="18" t="s">
        <v>515</v>
      </c>
      <c r="CA136" s="18" t="s">
        <v>105</v>
      </c>
      <c r="CB136" s="18" t="s">
        <v>512</v>
      </c>
      <c r="CC136" s="19" t="str">
        <f t="shared" si="5"/>
        <v>8369</v>
      </c>
    </row>
    <row r="137" spans="77:81" x14ac:dyDescent="0.25">
      <c r="BY137" s="18" t="s">
        <v>512</v>
      </c>
      <c r="BZ137" s="18" t="s">
        <v>516</v>
      </c>
      <c r="CA137" s="18" t="s">
        <v>105</v>
      </c>
      <c r="CB137" s="18" t="s">
        <v>512</v>
      </c>
      <c r="CC137" s="19" t="str">
        <f t="shared" si="5"/>
        <v>8069</v>
      </c>
    </row>
    <row r="138" spans="77:81" x14ac:dyDescent="0.25">
      <c r="BY138" s="18" t="s">
        <v>512</v>
      </c>
      <c r="BZ138" s="18" t="s">
        <v>517</v>
      </c>
      <c r="CA138" s="18" t="s">
        <v>105</v>
      </c>
      <c r="CB138" s="18" t="s">
        <v>512</v>
      </c>
      <c r="CC138" s="19" t="str">
        <f t="shared" si="5"/>
        <v>8069</v>
      </c>
    </row>
    <row r="139" spans="77:81" x14ac:dyDescent="0.25">
      <c r="BY139" s="18" t="s">
        <v>512</v>
      </c>
      <c r="BZ139" s="18" t="s">
        <v>518</v>
      </c>
      <c r="CA139" s="18" t="s">
        <v>105</v>
      </c>
      <c r="CB139" s="18" t="s">
        <v>512</v>
      </c>
      <c r="CC139" s="19" t="str">
        <f t="shared" si="5"/>
        <v>8069</v>
      </c>
    </row>
    <row r="140" spans="77:81" x14ac:dyDescent="0.25">
      <c r="BY140" s="18" t="s">
        <v>512</v>
      </c>
      <c r="BZ140" s="18" t="s">
        <v>519</v>
      </c>
      <c r="CA140" s="18" t="s">
        <v>105</v>
      </c>
      <c r="CB140" s="18" t="s">
        <v>512</v>
      </c>
      <c r="CC140" s="19" t="str">
        <f t="shared" si="5"/>
        <v>7769</v>
      </c>
    </row>
    <row r="141" spans="77:81" x14ac:dyDescent="0.25">
      <c r="BY141" s="18" t="s">
        <v>512</v>
      </c>
      <c r="BZ141" s="18" t="s">
        <v>520</v>
      </c>
      <c r="CA141" s="18" t="s">
        <v>105</v>
      </c>
      <c r="CB141" s="18" t="s">
        <v>512</v>
      </c>
      <c r="CC141" s="19" t="str">
        <f t="shared" si="5"/>
        <v>7269</v>
      </c>
    </row>
    <row r="142" spans="77:81" x14ac:dyDescent="0.25">
      <c r="BY142" s="18" t="s">
        <v>512</v>
      </c>
      <c r="BZ142" s="18" t="s">
        <v>521</v>
      </c>
      <c r="CA142" s="18" t="s">
        <v>105</v>
      </c>
      <c r="CB142" s="18" t="s">
        <v>512</v>
      </c>
      <c r="CC142" s="19" t="str">
        <f t="shared" si="5"/>
        <v>6969</v>
      </c>
    </row>
    <row r="143" spans="77:81" x14ac:dyDescent="0.25">
      <c r="BY143" s="18" t="s">
        <v>512</v>
      </c>
      <c r="BZ143" s="18" t="s">
        <v>522</v>
      </c>
      <c r="CA143" s="18" t="s">
        <v>105</v>
      </c>
      <c r="CB143" s="18" t="s">
        <v>512</v>
      </c>
      <c r="CC143" s="19" t="str">
        <f t="shared" si="5"/>
        <v>6769</v>
      </c>
    </row>
    <row r="144" spans="77:81" x14ac:dyDescent="0.25">
      <c r="BY144" s="18" t="s">
        <v>512</v>
      </c>
      <c r="BZ144" s="18" t="s">
        <v>523</v>
      </c>
      <c r="CA144" s="18" t="s">
        <v>105</v>
      </c>
      <c r="CB144" s="18" t="s">
        <v>512</v>
      </c>
      <c r="CC144" s="19" t="str">
        <f t="shared" si="5"/>
        <v>6669</v>
      </c>
    </row>
    <row r="145" spans="77:81" x14ac:dyDescent="0.25">
      <c r="BY145" s="18" t="s">
        <v>512</v>
      </c>
      <c r="BZ145" s="18" t="s">
        <v>524</v>
      </c>
      <c r="CA145" s="18" t="s">
        <v>105</v>
      </c>
      <c r="CB145" s="18" t="s">
        <v>512</v>
      </c>
      <c r="CC145" s="19" t="str">
        <f t="shared" si="5"/>
        <v>6569</v>
      </c>
    </row>
    <row r="146" spans="77:81" x14ac:dyDescent="0.25">
      <c r="BY146" s="18" t="s">
        <v>512</v>
      </c>
      <c r="BZ146" s="18" t="s">
        <v>525</v>
      </c>
      <c r="CA146" s="18" t="s">
        <v>105</v>
      </c>
      <c r="CB146" s="18" t="s">
        <v>512</v>
      </c>
      <c r="CC146" s="19" t="str">
        <f t="shared" si="5"/>
        <v>6569</v>
      </c>
    </row>
    <row r="147" spans="77:81" x14ac:dyDescent="0.25">
      <c r="BY147" s="18" t="s">
        <v>512</v>
      </c>
      <c r="BZ147" s="18" t="s">
        <v>106</v>
      </c>
      <c r="CA147" s="18" t="s">
        <v>105</v>
      </c>
      <c r="CB147" s="18" t="s">
        <v>512</v>
      </c>
      <c r="CC147" s="19" t="str">
        <f t="shared" si="5"/>
        <v>7769</v>
      </c>
    </row>
    <row r="148" spans="77:81" x14ac:dyDescent="0.25">
      <c r="BY148" s="18" t="s">
        <v>526</v>
      </c>
      <c r="BZ148" s="18" t="s">
        <v>527</v>
      </c>
      <c r="CA148" s="18" t="s">
        <v>173</v>
      </c>
      <c r="CB148" s="18" t="s">
        <v>526</v>
      </c>
      <c r="CC148" s="19" t="str">
        <f t="shared" si="5"/>
        <v>6778</v>
      </c>
    </row>
    <row r="149" spans="77:81" x14ac:dyDescent="0.25">
      <c r="BY149" s="18" t="s">
        <v>526</v>
      </c>
      <c r="BZ149" s="18" t="s">
        <v>528</v>
      </c>
      <c r="CA149" s="18" t="s">
        <v>173</v>
      </c>
      <c r="CB149" s="18" t="s">
        <v>526</v>
      </c>
      <c r="CC149" s="19" t="str">
        <f t="shared" si="5"/>
        <v>8178</v>
      </c>
    </row>
    <row r="150" spans="77:81" x14ac:dyDescent="0.25">
      <c r="BY150" s="18" t="s">
        <v>526</v>
      </c>
      <c r="BZ150" s="18" t="s">
        <v>529</v>
      </c>
      <c r="CA150" s="18" t="s">
        <v>173</v>
      </c>
      <c r="CB150" s="18" t="s">
        <v>526</v>
      </c>
      <c r="CC150" s="19" t="str">
        <f t="shared" si="5"/>
        <v>6978</v>
      </c>
    </row>
    <row r="151" spans="77:81" x14ac:dyDescent="0.25">
      <c r="BY151" s="18" t="s">
        <v>526</v>
      </c>
      <c r="BZ151" s="18" t="s">
        <v>530</v>
      </c>
      <c r="CA151" s="18" t="s">
        <v>173</v>
      </c>
      <c r="CB151" s="18" t="s">
        <v>526</v>
      </c>
      <c r="CC151" s="19" t="str">
        <f t="shared" si="5"/>
        <v>6578</v>
      </c>
    </row>
    <row r="152" spans="77:81" x14ac:dyDescent="0.25">
      <c r="BY152" s="18" t="s">
        <v>526</v>
      </c>
      <c r="BZ152" s="18" t="s">
        <v>174</v>
      </c>
      <c r="CA152" s="18" t="s">
        <v>173</v>
      </c>
      <c r="CB152" s="18" t="s">
        <v>526</v>
      </c>
      <c r="CC152" s="19" t="str">
        <f t="shared" si="5"/>
        <v>8478</v>
      </c>
    </row>
    <row r="153" spans="77:81" x14ac:dyDescent="0.25">
      <c r="BY153" s="18" t="s">
        <v>531</v>
      </c>
      <c r="BZ153" s="18" t="s">
        <v>532</v>
      </c>
      <c r="CA153" s="18" t="s">
        <v>104</v>
      </c>
      <c r="CB153" s="18" t="s">
        <v>531</v>
      </c>
      <c r="CC153" s="19" t="str">
        <f t="shared" si="5"/>
        <v>7679</v>
      </c>
    </row>
    <row r="154" spans="77:81" x14ac:dyDescent="0.25">
      <c r="BY154" s="18" t="s">
        <v>531</v>
      </c>
      <c r="BZ154" s="18" t="s">
        <v>533</v>
      </c>
      <c r="CA154" s="18" t="s">
        <v>104</v>
      </c>
      <c r="CB154" s="18" t="s">
        <v>531</v>
      </c>
      <c r="CC154" s="19" t="str">
        <f t="shared" si="5"/>
        <v>7679</v>
      </c>
    </row>
    <row r="155" spans="77:81" x14ac:dyDescent="0.25">
      <c r="BY155" s="18" t="s">
        <v>531</v>
      </c>
      <c r="BZ155" s="18" t="s">
        <v>534</v>
      </c>
      <c r="CA155" s="18" t="s">
        <v>104</v>
      </c>
      <c r="CB155" s="18" t="s">
        <v>531</v>
      </c>
      <c r="CC155" s="19" t="str">
        <f t="shared" si="5"/>
        <v>6579</v>
      </c>
    </row>
    <row r="156" spans="77:81" x14ac:dyDescent="0.25">
      <c r="BY156" s="18" t="s">
        <v>531</v>
      </c>
      <c r="BZ156" s="18" t="s">
        <v>535</v>
      </c>
      <c r="CA156" s="18" t="s">
        <v>104</v>
      </c>
      <c r="CB156" s="18" t="s">
        <v>531</v>
      </c>
      <c r="CC156" s="19" t="str">
        <f t="shared" si="5"/>
        <v>7079</v>
      </c>
    </row>
    <row r="157" spans="77:81" x14ac:dyDescent="0.25">
      <c r="BY157" s="18" t="s">
        <v>536</v>
      </c>
      <c r="BZ157" s="18" t="s">
        <v>537</v>
      </c>
      <c r="CA157" s="18" t="s">
        <v>83</v>
      </c>
      <c r="CB157" s="18" t="s">
        <v>536</v>
      </c>
      <c r="CC157" s="19" t="str">
        <f t="shared" si="5"/>
        <v>6783</v>
      </c>
    </row>
    <row r="158" spans="77:81" x14ac:dyDescent="0.25">
      <c r="BY158" s="18" t="s">
        <v>536</v>
      </c>
      <c r="BZ158" s="18" t="s">
        <v>538</v>
      </c>
      <c r="CA158" s="18" t="s">
        <v>83</v>
      </c>
      <c r="CB158" s="18" t="s">
        <v>536</v>
      </c>
      <c r="CC158" s="19" t="str">
        <f t="shared" si="5"/>
        <v>6783</v>
      </c>
    </row>
    <row r="159" spans="77:81" x14ac:dyDescent="0.25">
      <c r="BY159" s="18" t="s">
        <v>536</v>
      </c>
      <c r="BZ159" s="18" t="s">
        <v>83</v>
      </c>
      <c r="CA159" s="18" t="s">
        <v>83</v>
      </c>
      <c r="CB159" s="18" t="s">
        <v>536</v>
      </c>
      <c r="CC159" s="19" t="str">
        <f t="shared" si="5"/>
        <v>8383</v>
      </c>
    </row>
    <row r="160" spans="77:81" x14ac:dyDescent="0.25">
      <c r="BY160" s="18" t="s">
        <v>536</v>
      </c>
      <c r="BZ160" s="18" t="s">
        <v>539</v>
      </c>
      <c r="CA160" s="18" t="s">
        <v>83</v>
      </c>
      <c r="CB160" s="18" t="s">
        <v>536</v>
      </c>
      <c r="CC160" s="19" t="str">
        <f t="shared" si="5"/>
        <v>8383</v>
      </c>
    </row>
    <row r="161" spans="77:81" x14ac:dyDescent="0.25">
      <c r="BY161" s="18" t="s">
        <v>536</v>
      </c>
      <c r="BZ161" s="18" t="s">
        <v>540</v>
      </c>
      <c r="CA161" s="18" t="s">
        <v>83</v>
      </c>
      <c r="CB161" s="18" t="s">
        <v>536</v>
      </c>
      <c r="CC161" s="19" t="str">
        <f t="shared" si="5"/>
        <v>8083</v>
      </c>
    </row>
    <row r="162" spans="77:81" x14ac:dyDescent="0.25">
      <c r="BY162" s="18" t="s">
        <v>536</v>
      </c>
      <c r="BZ162" s="18" t="s">
        <v>541</v>
      </c>
      <c r="CA162" s="18" t="s">
        <v>83</v>
      </c>
      <c r="CB162" s="18" t="s">
        <v>536</v>
      </c>
      <c r="CC162" s="19" t="str">
        <f t="shared" si="5"/>
        <v>7183</v>
      </c>
    </row>
    <row r="163" spans="77:81" x14ac:dyDescent="0.25">
      <c r="BY163" s="18" t="s">
        <v>536</v>
      </c>
      <c r="BZ163" s="18" t="s">
        <v>542</v>
      </c>
      <c r="CA163" s="18" t="s">
        <v>83</v>
      </c>
      <c r="CB163" s="18" t="s">
        <v>536</v>
      </c>
      <c r="CC163" s="19" t="str">
        <f t="shared" si="5"/>
        <v>7683</v>
      </c>
    </row>
    <row r="164" spans="77:81" x14ac:dyDescent="0.25">
      <c r="BY164" s="18" t="s">
        <v>543</v>
      </c>
      <c r="BZ164" s="18" t="s">
        <v>544</v>
      </c>
      <c r="CA164" s="18" t="s">
        <v>115</v>
      </c>
      <c r="CB164" s="18" t="s">
        <v>543</v>
      </c>
      <c r="CC164" s="19" t="str">
        <f t="shared" si="5"/>
        <v>7780</v>
      </c>
    </row>
    <row r="165" spans="77:81" x14ac:dyDescent="0.25">
      <c r="BY165" s="18" t="s">
        <v>543</v>
      </c>
      <c r="BZ165" s="18" t="s">
        <v>115</v>
      </c>
      <c r="CA165" s="18" t="s">
        <v>115</v>
      </c>
      <c r="CB165" s="18" t="s">
        <v>543</v>
      </c>
      <c r="CC165" s="19" t="str">
        <f t="shared" si="5"/>
        <v>8080</v>
      </c>
    </row>
    <row r="166" spans="77:81" x14ac:dyDescent="0.25">
      <c r="BY166" s="18" t="s">
        <v>543</v>
      </c>
      <c r="BZ166" s="18" t="s">
        <v>545</v>
      </c>
      <c r="CA166" s="18" t="s">
        <v>115</v>
      </c>
      <c r="CB166" s="18" t="s">
        <v>543</v>
      </c>
      <c r="CC166" s="19" t="str">
        <f t="shared" si="5"/>
        <v>6580</v>
      </c>
    </row>
    <row r="167" spans="77:81" x14ac:dyDescent="0.25">
      <c r="BY167" s="18" t="s">
        <v>543</v>
      </c>
      <c r="BZ167" s="18" t="s">
        <v>546</v>
      </c>
      <c r="CA167" s="18" t="s">
        <v>115</v>
      </c>
      <c r="CB167" s="18" t="s">
        <v>543</v>
      </c>
      <c r="CC167" s="19" t="str">
        <f t="shared" si="5"/>
        <v>8380</v>
      </c>
    </row>
    <row r="168" spans="77:81" x14ac:dyDescent="0.25">
      <c r="BY168" s="18" t="s">
        <v>547</v>
      </c>
      <c r="BZ168" s="18" t="s">
        <v>548</v>
      </c>
      <c r="CA168" s="18" t="s">
        <v>154</v>
      </c>
      <c r="CB168" s="18" t="s">
        <v>547</v>
      </c>
      <c r="CC168" s="19" t="str">
        <f t="shared" si="5"/>
        <v>8077</v>
      </c>
    </row>
    <row r="169" spans="77:81" x14ac:dyDescent="0.25">
      <c r="BY169" s="18" t="s">
        <v>547</v>
      </c>
      <c r="BZ169" s="18" t="s">
        <v>549</v>
      </c>
      <c r="CA169" s="18" t="s">
        <v>154</v>
      </c>
      <c r="CB169" s="18" t="s">
        <v>547</v>
      </c>
      <c r="CC169" s="19" t="str">
        <f t="shared" si="5"/>
        <v>5077</v>
      </c>
    </row>
    <row r="170" spans="77:81" x14ac:dyDescent="0.25">
      <c r="BY170" s="18" t="s">
        <v>547</v>
      </c>
      <c r="BZ170" s="18" t="s">
        <v>550</v>
      </c>
      <c r="CA170" s="18" t="s">
        <v>154</v>
      </c>
      <c r="CB170" s="18" t="s">
        <v>547</v>
      </c>
      <c r="CC170" s="19" t="str">
        <f t="shared" si="5"/>
        <v>8477</v>
      </c>
    </row>
    <row r="171" spans="77:81" x14ac:dyDescent="0.25">
      <c r="BY171" s="18" t="s">
        <v>547</v>
      </c>
      <c r="BZ171" s="18" t="s">
        <v>551</v>
      </c>
      <c r="CA171" s="18" t="s">
        <v>154</v>
      </c>
      <c r="CB171" s="18" t="s">
        <v>547</v>
      </c>
      <c r="CC171" s="19" t="str">
        <f t="shared" si="5"/>
        <v>8377</v>
      </c>
    </row>
    <row r="172" spans="77:81" x14ac:dyDescent="0.25">
      <c r="BY172" s="18" t="s">
        <v>547</v>
      </c>
      <c r="BZ172" s="18" t="s">
        <v>552</v>
      </c>
      <c r="CA172" s="18" t="s">
        <v>154</v>
      </c>
      <c r="CB172" s="18" t="s">
        <v>547</v>
      </c>
      <c r="CC172" s="19" t="str">
        <f t="shared" si="5"/>
        <v>8277</v>
      </c>
    </row>
    <row r="173" spans="77:81" x14ac:dyDescent="0.25">
      <c r="BY173" s="18" t="s">
        <v>547</v>
      </c>
      <c r="BZ173" s="18" t="s">
        <v>94</v>
      </c>
      <c r="CA173" s="18" t="s">
        <v>154</v>
      </c>
      <c r="CB173" s="18" t="s">
        <v>547</v>
      </c>
      <c r="CC173" s="19" t="str">
        <f t="shared" si="5"/>
        <v>8077</v>
      </c>
    </row>
    <row r="174" spans="77:81" x14ac:dyDescent="0.25">
      <c r="BY174" s="18" t="s">
        <v>547</v>
      </c>
      <c r="BZ174" s="18" t="s">
        <v>553</v>
      </c>
      <c r="CA174" s="18" t="s">
        <v>154</v>
      </c>
      <c r="CB174" s="18" t="s">
        <v>547</v>
      </c>
      <c r="CC174" s="19" t="str">
        <f t="shared" si="5"/>
        <v>8077</v>
      </c>
    </row>
    <row r="175" spans="77:81" x14ac:dyDescent="0.25">
      <c r="BY175" s="18" t="s">
        <v>547</v>
      </c>
      <c r="BZ175" s="18" t="s">
        <v>554</v>
      </c>
      <c r="CA175" s="18" t="s">
        <v>154</v>
      </c>
      <c r="CB175" s="18" t="s">
        <v>547</v>
      </c>
      <c r="CC175" s="19" t="str">
        <f t="shared" si="5"/>
        <v>7777</v>
      </c>
    </row>
    <row r="176" spans="77:81" x14ac:dyDescent="0.25">
      <c r="BY176" s="18" t="s">
        <v>547</v>
      </c>
      <c r="BZ176" s="18" t="s">
        <v>555</v>
      </c>
      <c r="CA176" s="18" t="s">
        <v>154</v>
      </c>
      <c r="CB176" s="18" t="s">
        <v>547</v>
      </c>
      <c r="CC176" s="19" t="str">
        <f t="shared" si="5"/>
        <v>7777</v>
      </c>
    </row>
    <row r="177" spans="77:81" x14ac:dyDescent="0.25">
      <c r="BY177" s="18" t="s">
        <v>547</v>
      </c>
      <c r="BZ177" s="18" t="s">
        <v>556</v>
      </c>
      <c r="CA177" s="18" t="s">
        <v>154</v>
      </c>
      <c r="CB177" s="18" t="s">
        <v>547</v>
      </c>
      <c r="CC177" s="19" t="str">
        <f t="shared" si="5"/>
        <v>8377</v>
      </c>
    </row>
    <row r="178" spans="77:81" x14ac:dyDescent="0.25">
      <c r="BY178" s="18" t="s">
        <v>547</v>
      </c>
      <c r="BZ178" s="18" t="s">
        <v>557</v>
      </c>
      <c r="CA178" s="18" t="s">
        <v>154</v>
      </c>
      <c r="CB178" s="18" t="s">
        <v>547</v>
      </c>
      <c r="CC178" s="19" t="str">
        <f t="shared" si="5"/>
        <v>7477</v>
      </c>
    </row>
    <row r="179" spans="77:81" x14ac:dyDescent="0.25">
      <c r="BY179" s="18" t="s">
        <v>547</v>
      </c>
      <c r="BZ179" s="18" t="s">
        <v>558</v>
      </c>
      <c r="CA179" s="18" t="s">
        <v>154</v>
      </c>
      <c r="CB179" s="18" t="s">
        <v>547</v>
      </c>
      <c r="CC179" s="19" t="str">
        <f t="shared" si="5"/>
        <v>7477</v>
      </c>
    </row>
    <row r="180" spans="77:81" x14ac:dyDescent="0.25">
      <c r="BY180" s="18" t="s">
        <v>547</v>
      </c>
      <c r="BZ180" s="18" t="s">
        <v>559</v>
      </c>
      <c r="CA180" s="18" t="s">
        <v>154</v>
      </c>
      <c r="CB180" s="18" t="s">
        <v>547</v>
      </c>
      <c r="CC180" s="19" t="str">
        <f t="shared" si="5"/>
        <v>8077</v>
      </c>
    </row>
    <row r="181" spans="77:81" x14ac:dyDescent="0.25">
      <c r="BY181" s="18" t="s">
        <v>547</v>
      </c>
      <c r="BZ181" s="18" t="s">
        <v>497</v>
      </c>
      <c r="CA181" s="18" t="s">
        <v>154</v>
      </c>
      <c r="CB181" s="18" t="s">
        <v>547</v>
      </c>
      <c r="CC181" s="19" t="str">
        <f t="shared" si="5"/>
        <v>7977</v>
      </c>
    </row>
    <row r="182" spans="77:81" x14ac:dyDescent="0.25">
      <c r="BY182" s="18" t="s">
        <v>547</v>
      </c>
      <c r="BZ182" s="18" t="s">
        <v>560</v>
      </c>
      <c r="CA182" s="18" t="s">
        <v>154</v>
      </c>
      <c r="CB182" s="18" t="s">
        <v>547</v>
      </c>
      <c r="CC182" s="19" t="str">
        <f t="shared" si="5"/>
        <v>7477</v>
      </c>
    </row>
    <row r="183" spans="77:81" x14ac:dyDescent="0.25">
      <c r="BY183" s="18" t="s">
        <v>547</v>
      </c>
      <c r="BZ183" s="18" t="s">
        <v>363</v>
      </c>
      <c r="CA183" s="18" t="s">
        <v>154</v>
      </c>
      <c r="CB183" s="18" t="s">
        <v>547</v>
      </c>
      <c r="CC183" s="19" t="str">
        <f t="shared" si="5"/>
        <v>6677</v>
      </c>
    </row>
    <row r="184" spans="77:81" x14ac:dyDescent="0.25">
      <c r="BY184" s="18" t="s">
        <v>547</v>
      </c>
      <c r="BZ184" s="18" t="s">
        <v>561</v>
      </c>
      <c r="CA184" s="18" t="s">
        <v>154</v>
      </c>
      <c r="CB184" s="18" t="s">
        <v>547</v>
      </c>
      <c r="CC184" s="19" t="str">
        <f t="shared" si="5"/>
        <v>8077</v>
      </c>
    </row>
    <row r="185" spans="77:81" x14ac:dyDescent="0.25">
      <c r="BY185" s="18" t="s">
        <v>547</v>
      </c>
      <c r="BZ185" s="18" t="s">
        <v>562</v>
      </c>
      <c r="CA185" s="18" t="s">
        <v>154</v>
      </c>
      <c r="CB185" s="18" t="s">
        <v>547</v>
      </c>
      <c r="CC185" s="19" t="str">
        <f t="shared" si="5"/>
        <v>8377</v>
      </c>
    </row>
    <row r="186" spans="77:81" x14ac:dyDescent="0.25">
      <c r="BY186" s="18" t="s">
        <v>547</v>
      </c>
      <c r="BZ186" s="18" t="s">
        <v>563</v>
      </c>
      <c r="CA186" s="18" t="s">
        <v>154</v>
      </c>
      <c r="CB186" s="18" t="s">
        <v>547</v>
      </c>
      <c r="CC186" s="19" t="str">
        <f t="shared" si="5"/>
        <v>7477</v>
      </c>
    </row>
    <row r="187" spans="77:81" x14ac:dyDescent="0.25">
      <c r="BY187" s="18" t="s">
        <v>547</v>
      </c>
      <c r="BZ187" s="18" t="s">
        <v>564</v>
      </c>
      <c r="CA187" s="18" t="s">
        <v>154</v>
      </c>
      <c r="CB187" s="18" t="s">
        <v>547</v>
      </c>
      <c r="CC187" s="19" t="str">
        <f t="shared" si="5"/>
        <v>7077</v>
      </c>
    </row>
    <row r="188" spans="77:81" x14ac:dyDescent="0.25">
      <c r="BY188" s="18" t="s">
        <v>547</v>
      </c>
      <c r="BZ188" s="18" t="s">
        <v>565</v>
      </c>
      <c r="CA188" s="18" t="s">
        <v>154</v>
      </c>
      <c r="CB188" s="18" t="s">
        <v>547</v>
      </c>
      <c r="CC188" s="19" t="str">
        <f t="shared" si="5"/>
        <v>6977</v>
      </c>
    </row>
    <row r="189" spans="77:81" x14ac:dyDescent="0.25">
      <c r="BY189" s="18" t="s">
        <v>547</v>
      </c>
      <c r="BZ189" s="18" t="s">
        <v>566</v>
      </c>
      <c r="CA189" s="18" t="s">
        <v>154</v>
      </c>
      <c r="CB189" s="18" t="s">
        <v>547</v>
      </c>
      <c r="CC189" s="19" t="str">
        <f t="shared" si="5"/>
        <v>6777</v>
      </c>
    </row>
    <row r="190" spans="77:81" x14ac:dyDescent="0.25">
      <c r="BY190" s="18" t="s">
        <v>567</v>
      </c>
      <c r="BZ190" s="18" t="s">
        <v>568</v>
      </c>
      <c r="CA190" s="18" t="s">
        <v>95</v>
      </c>
      <c r="CB190" s="18" t="s">
        <v>567</v>
      </c>
      <c r="CC190" s="19" t="str">
        <f t="shared" si="5"/>
        <v>8067</v>
      </c>
    </row>
    <row r="191" spans="77:81" x14ac:dyDescent="0.25">
      <c r="BY191" s="18" t="s">
        <v>567</v>
      </c>
      <c r="BZ191" s="18" t="s">
        <v>569</v>
      </c>
      <c r="CA191" s="18" t="s">
        <v>95</v>
      </c>
      <c r="CB191" s="18" t="s">
        <v>567</v>
      </c>
      <c r="CC191" s="19" t="str">
        <f t="shared" si="5"/>
        <v>7167</v>
      </c>
    </row>
    <row r="192" spans="77:81" x14ac:dyDescent="0.25">
      <c r="BY192" s="18" t="s">
        <v>567</v>
      </c>
      <c r="BZ192" s="18" t="s">
        <v>570</v>
      </c>
      <c r="CA192" s="18" t="s">
        <v>95</v>
      </c>
      <c r="CB192" s="18" t="s">
        <v>567</v>
      </c>
      <c r="CC192" s="19" t="str">
        <f t="shared" si="5"/>
        <v>7167</v>
      </c>
    </row>
    <row r="193" spans="77:81" x14ac:dyDescent="0.25">
      <c r="BY193" s="18" t="s">
        <v>567</v>
      </c>
      <c r="BZ193" s="18" t="s">
        <v>571</v>
      </c>
      <c r="CA193" s="18" t="s">
        <v>95</v>
      </c>
      <c r="CB193" s="18" t="s">
        <v>567</v>
      </c>
      <c r="CC193" s="19" t="str">
        <f t="shared" si="5"/>
        <v>6767</v>
      </c>
    </row>
    <row r="194" spans="77:81" x14ac:dyDescent="0.25">
      <c r="BY194" s="18" t="s">
        <v>567</v>
      </c>
      <c r="BZ194" s="18" t="s">
        <v>572</v>
      </c>
      <c r="CA194" s="18" t="s">
        <v>95</v>
      </c>
      <c r="CB194" s="18" t="s">
        <v>567</v>
      </c>
      <c r="CC194" s="19" t="str">
        <f t="shared" si="5"/>
        <v>6767</v>
      </c>
    </row>
    <row r="195" spans="77:81" x14ac:dyDescent="0.25">
      <c r="BY195" s="18" t="s">
        <v>567</v>
      </c>
      <c r="BZ195" s="18" t="s">
        <v>573</v>
      </c>
      <c r="CA195" s="18" t="s">
        <v>95</v>
      </c>
      <c r="CB195" s="18" t="s">
        <v>567</v>
      </c>
      <c r="CC195" s="19" t="str">
        <f t="shared" si="5"/>
        <v>6767</v>
      </c>
    </row>
    <row r="196" spans="77:81" x14ac:dyDescent="0.25">
      <c r="BY196" s="18" t="s">
        <v>567</v>
      </c>
      <c r="BZ196" s="18" t="s">
        <v>574</v>
      </c>
      <c r="CA196" s="18" t="s">
        <v>95</v>
      </c>
      <c r="CB196" s="18" t="s">
        <v>567</v>
      </c>
      <c r="CC196" s="19" t="str">
        <f t="shared" ref="CC196:CC226" si="6">CODE(BZ196)&amp;CODE(CA196)</f>
        <v>6567</v>
      </c>
    </row>
    <row r="197" spans="77:81" x14ac:dyDescent="0.25">
      <c r="BY197" s="18" t="s">
        <v>567</v>
      </c>
      <c r="BZ197" s="18" t="s">
        <v>96</v>
      </c>
      <c r="CA197" s="18" t="s">
        <v>95</v>
      </c>
      <c r="CB197" s="18" t="s">
        <v>567</v>
      </c>
      <c r="CC197" s="19" t="str">
        <f t="shared" si="6"/>
        <v>8267</v>
      </c>
    </row>
    <row r="198" spans="77:81" x14ac:dyDescent="0.25">
      <c r="BY198" s="18" t="s">
        <v>567</v>
      </c>
      <c r="BZ198" s="18" t="s">
        <v>575</v>
      </c>
      <c r="CA198" s="18" t="s">
        <v>95</v>
      </c>
      <c r="CB198" s="18" t="s">
        <v>567</v>
      </c>
      <c r="CC198" s="19" t="str">
        <f t="shared" si="6"/>
        <v>8067</v>
      </c>
    </row>
    <row r="199" spans="77:81" x14ac:dyDescent="0.25">
      <c r="BY199" s="18" t="s">
        <v>567</v>
      </c>
      <c r="BZ199" s="18" t="s">
        <v>576</v>
      </c>
      <c r="CA199" s="18" t="s">
        <v>95</v>
      </c>
      <c r="CB199" s="18" t="s">
        <v>567</v>
      </c>
      <c r="CC199" s="19" t="str">
        <f t="shared" si="6"/>
        <v>6767</v>
      </c>
    </row>
    <row r="200" spans="77:81" x14ac:dyDescent="0.25">
      <c r="BY200" s="18" t="s">
        <v>577</v>
      </c>
      <c r="BZ200" s="18" t="s">
        <v>449</v>
      </c>
      <c r="CA200" s="18" t="s">
        <v>206</v>
      </c>
      <c r="CB200" s="18" t="s">
        <v>577</v>
      </c>
      <c r="CC200" s="19" t="str">
        <f t="shared" si="6"/>
        <v>7683</v>
      </c>
    </row>
    <row r="201" spans="77:81" x14ac:dyDescent="0.25">
      <c r="BY201" s="18" t="s">
        <v>577</v>
      </c>
      <c r="BZ201" s="18" t="s">
        <v>206</v>
      </c>
      <c r="CA201" s="18" t="s">
        <v>206</v>
      </c>
      <c r="CB201" s="18" t="s">
        <v>577</v>
      </c>
      <c r="CC201" s="19" t="str">
        <f t="shared" si="6"/>
        <v>8383</v>
      </c>
    </row>
    <row r="202" spans="77:81" x14ac:dyDescent="0.25">
      <c r="BY202" s="18" t="s">
        <v>577</v>
      </c>
      <c r="BZ202" s="18" t="s">
        <v>402</v>
      </c>
      <c r="CA202" s="18" t="s">
        <v>206</v>
      </c>
      <c r="CB202" s="18" t="s">
        <v>577</v>
      </c>
      <c r="CC202" s="19" t="str">
        <f t="shared" si="6"/>
        <v>8383</v>
      </c>
    </row>
    <row r="203" spans="77:81" ht="57" x14ac:dyDescent="0.25">
      <c r="BY203" s="18" t="s">
        <v>633</v>
      </c>
      <c r="BZ203" s="91" t="s">
        <v>634</v>
      </c>
      <c r="CA203" s="91" t="s">
        <v>635</v>
      </c>
      <c r="CB203" s="18" t="s">
        <v>633</v>
      </c>
      <c r="CC203" s="19" t="str">
        <f t="shared" si="6"/>
        <v>7683</v>
      </c>
    </row>
    <row r="204" spans="77:81" ht="57" x14ac:dyDescent="0.25">
      <c r="BY204" s="18" t="s">
        <v>633</v>
      </c>
      <c r="BZ204" s="91" t="s">
        <v>636</v>
      </c>
      <c r="CA204" s="91" t="s">
        <v>635</v>
      </c>
      <c r="CB204" s="18" t="s">
        <v>633</v>
      </c>
      <c r="CC204" s="19" t="str">
        <f t="shared" si="6"/>
        <v>8383</v>
      </c>
    </row>
    <row r="205" spans="77:81" x14ac:dyDescent="0.25">
      <c r="BY205" s="18" t="s">
        <v>578</v>
      </c>
      <c r="BZ205" s="18" t="s">
        <v>579</v>
      </c>
      <c r="CA205" s="18" t="s">
        <v>58</v>
      </c>
      <c r="CB205" s="18" t="s">
        <v>578</v>
      </c>
      <c r="CC205" s="19" t="str">
        <f t="shared" si="6"/>
        <v>8367</v>
      </c>
    </row>
    <row r="206" spans="77:81" x14ac:dyDescent="0.25">
      <c r="BY206" s="18" t="s">
        <v>578</v>
      </c>
      <c r="BZ206" s="18" t="s">
        <v>580</v>
      </c>
      <c r="CA206" s="18" t="s">
        <v>58</v>
      </c>
      <c r="CB206" s="18" t="s">
        <v>578</v>
      </c>
      <c r="CC206" s="19" t="str">
        <f t="shared" si="6"/>
        <v>7767</v>
      </c>
    </row>
    <row r="207" spans="77:81" x14ac:dyDescent="0.25">
      <c r="BY207" s="18" t="s">
        <v>578</v>
      </c>
      <c r="BZ207" s="18" t="s">
        <v>581</v>
      </c>
      <c r="CA207" s="18" t="s">
        <v>58</v>
      </c>
      <c r="CB207" s="18" t="s">
        <v>578</v>
      </c>
      <c r="CC207" s="19" t="str">
        <f t="shared" si="6"/>
        <v>7767</v>
      </c>
    </row>
    <row r="208" spans="77:81" x14ac:dyDescent="0.25">
      <c r="BY208" s="18" t="s">
        <v>578</v>
      </c>
      <c r="BZ208" s="18" t="s">
        <v>582</v>
      </c>
      <c r="CA208" s="18" t="s">
        <v>58</v>
      </c>
      <c r="CB208" s="18" t="s">
        <v>578</v>
      </c>
      <c r="CC208" s="19" t="str">
        <f t="shared" si="6"/>
        <v>6967</v>
      </c>
    </row>
    <row r="209" spans="77:81" x14ac:dyDescent="0.25">
      <c r="BY209" s="18" t="s">
        <v>578</v>
      </c>
      <c r="BZ209" s="18" t="s">
        <v>363</v>
      </c>
      <c r="CA209" s="18" t="s">
        <v>58</v>
      </c>
      <c r="CB209" s="18" t="s">
        <v>578</v>
      </c>
      <c r="CC209" s="19" t="str">
        <f t="shared" si="6"/>
        <v>6667</v>
      </c>
    </row>
    <row r="210" spans="77:81" x14ac:dyDescent="0.25">
      <c r="BY210" s="18" t="s">
        <v>578</v>
      </c>
      <c r="BZ210" s="18" t="s">
        <v>84</v>
      </c>
      <c r="CA210" s="18" t="s">
        <v>58</v>
      </c>
      <c r="CB210" s="18" t="s">
        <v>578</v>
      </c>
      <c r="CC210" s="19" t="str">
        <f t="shared" si="6"/>
        <v>8467</v>
      </c>
    </row>
    <row r="211" spans="77:81" x14ac:dyDescent="0.25">
      <c r="BY211" s="18" t="s">
        <v>583</v>
      </c>
      <c r="BZ211" s="18" t="s">
        <v>584</v>
      </c>
      <c r="CA211" s="18" t="s">
        <v>136</v>
      </c>
      <c r="CB211" s="18" t="s">
        <v>583</v>
      </c>
      <c r="CC211" s="19" t="str">
        <f t="shared" si="6"/>
        <v>8484</v>
      </c>
    </row>
    <row r="212" spans="77:81" x14ac:dyDescent="0.25">
      <c r="BY212" s="18" t="s">
        <v>583</v>
      </c>
      <c r="BZ212" s="18" t="s">
        <v>585</v>
      </c>
      <c r="CA212" s="18" t="s">
        <v>136</v>
      </c>
      <c r="CB212" s="18" t="s">
        <v>583</v>
      </c>
      <c r="CC212" s="19" t="str">
        <f t="shared" si="6"/>
        <v>8384</v>
      </c>
    </row>
    <row r="213" spans="77:81" x14ac:dyDescent="0.25">
      <c r="BY213" s="18" t="s">
        <v>583</v>
      </c>
      <c r="BZ213" s="18" t="s">
        <v>586</v>
      </c>
      <c r="CA213" s="18" t="s">
        <v>136</v>
      </c>
      <c r="CB213" s="18" t="s">
        <v>583</v>
      </c>
      <c r="CC213" s="19" t="str">
        <f t="shared" si="6"/>
        <v>8384</v>
      </c>
    </row>
    <row r="214" spans="77:81" x14ac:dyDescent="0.25">
      <c r="BY214" s="18" t="s">
        <v>583</v>
      </c>
      <c r="BZ214" s="18" t="s">
        <v>587</v>
      </c>
      <c r="CA214" s="18" t="s">
        <v>136</v>
      </c>
      <c r="CB214" s="18" t="s">
        <v>583</v>
      </c>
      <c r="CC214" s="19" t="str">
        <f t="shared" si="6"/>
        <v>8184</v>
      </c>
    </row>
    <row r="215" spans="77:81" x14ac:dyDescent="0.25">
      <c r="BY215" s="18" t="s">
        <v>583</v>
      </c>
      <c r="BZ215" s="18" t="s">
        <v>588</v>
      </c>
      <c r="CA215" s="18" t="s">
        <v>136</v>
      </c>
      <c r="CB215" s="18" t="s">
        <v>583</v>
      </c>
      <c r="CC215" s="19" t="str">
        <f t="shared" si="6"/>
        <v>8084</v>
      </c>
    </row>
    <row r="216" spans="77:81" x14ac:dyDescent="0.25">
      <c r="BY216" s="18" t="s">
        <v>583</v>
      </c>
      <c r="BZ216" s="18" t="s">
        <v>589</v>
      </c>
      <c r="CA216" s="18" t="s">
        <v>136</v>
      </c>
      <c r="CB216" s="18" t="s">
        <v>583</v>
      </c>
      <c r="CC216" s="19" t="str">
        <f t="shared" si="6"/>
        <v>7784</v>
      </c>
    </row>
    <row r="217" spans="77:81" x14ac:dyDescent="0.25">
      <c r="BY217" s="18" t="s">
        <v>583</v>
      </c>
      <c r="BZ217" s="18" t="s">
        <v>590</v>
      </c>
      <c r="CA217" s="18" t="s">
        <v>136</v>
      </c>
      <c r="CB217" s="18" t="s">
        <v>583</v>
      </c>
      <c r="CC217" s="19" t="str">
        <f t="shared" si="6"/>
        <v>6784</v>
      </c>
    </row>
    <row r="218" spans="77:81" x14ac:dyDescent="0.25">
      <c r="BY218" s="18" t="s">
        <v>583</v>
      </c>
      <c r="BZ218" s="18" t="s">
        <v>591</v>
      </c>
      <c r="CA218" s="18" t="s">
        <v>136</v>
      </c>
      <c r="CB218" s="18" t="s">
        <v>583</v>
      </c>
      <c r="CC218" s="19" t="str">
        <f t="shared" si="6"/>
        <v>6684</v>
      </c>
    </row>
    <row r="219" spans="77:81" x14ac:dyDescent="0.25">
      <c r="BY219" s="18" t="s">
        <v>583</v>
      </c>
      <c r="BZ219" s="18" t="s">
        <v>232</v>
      </c>
      <c r="CA219" s="18" t="s">
        <v>136</v>
      </c>
      <c r="CB219" s="18" t="s">
        <v>583</v>
      </c>
      <c r="CC219" s="19" t="str">
        <f t="shared" si="6"/>
        <v>6584</v>
      </c>
    </row>
    <row r="220" spans="77:81" ht="42.75" x14ac:dyDescent="0.25">
      <c r="BY220" s="91" t="s">
        <v>637</v>
      </c>
      <c r="BZ220" s="91" t="s">
        <v>638</v>
      </c>
      <c r="CA220" s="91" t="s">
        <v>639</v>
      </c>
      <c r="CB220" s="91" t="s">
        <v>637</v>
      </c>
      <c r="CC220" s="19" t="str">
        <f t="shared" si="6"/>
        <v>8090</v>
      </c>
    </row>
    <row r="221" spans="77:81" ht="42.75" x14ac:dyDescent="0.25">
      <c r="BY221" s="91" t="s">
        <v>637</v>
      </c>
      <c r="BZ221" s="91" t="s">
        <v>640</v>
      </c>
      <c r="CA221" s="91" t="s">
        <v>639</v>
      </c>
      <c r="CB221" s="91" t="s">
        <v>637</v>
      </c>
      <c r="CC221" s="19" t="str">
        <f t="shared" si="6"/>
        <v>8090</v>
      </c>
    </row>
    <row r="222" spans="77:81" ht="42.75" x14ac:dyDescent="0.25">
      <c r="BY222" s="91" t="s">
        <v>637</v>
      </c>
      <c r="BZ222" s="91" t="s">
        <v>641</v>
      </c>
      <c r="CA222" s="91" t="s">
        <v>639</v>
      </c>
      <c r="CB222" s="91" t="s">
        <v>637</v>
      </c>
      <c r="CC222" s="19" t="str">
        <f t="shared" si="6"/>
        <v>6790</v>
      </c>
    </row>
    <row r="223" spans="77:81" ht="42.75" x14ac:dyDescent="0.25">
      <c r="BY223" s="91" t="s">
        <v>637</v>
      </c>
      <c r="BZ223" s="91" t="s">
        <v>642</v>
      </c>
      <c r="CA223" s="91" t="s">
        <v>639</v>
      </c>
      <c r="CB223" s="91" t="s">
        <v>637</v>
      </c>
      <c r="CC223" s="19" t="str">
        <f t="shared" si="6"/>
        <v>6990</v>
      </c>
    </row>
    <row r="224" spans="77:81" ht="42.75" x14ac:dyDescent="0.25">
      <c r="BY224" s="91" t="s">
        <v>637</v>
      </c>
      <c r="BZ224" s="91" t="s">
        <v>643</v>
      </c>
      <c r="CA224" s="91" t="s">
        <v>639</v>
      </c>
      <c r="CB224" s="91" t="s">
        <v>637</v>
      </c>
      <c r="CC224" s="19" t="str">
        <f t="shared" si="6"/>
        <v>8990</v>
      </c>
    </row>
    <row r="225" spans="77:81" ht="42.75" x14ac:dyDescent="0.25">
      <c r="BY225" s="91" t="s">
        <v>637</v>
      </c>
      <c r="BZ225" s="91" t="s">
        <v>644</v>
      </c>
      <c r="CA225" s="91" t="s">
        <v>639</v>
      </c>
      <c r="CB225" s="91" t="s">
        <v>637</v>
      </c>
      <c r="CC225" s="19" t="str">
        <f t="shared" si="6"/>
        <v>8990</v>
      </c>
    </row>
    <row r="226" spans="77:81" ht="42.75" x14ac:dyDescent="0.25">
      <c r="BY226" s="91" t="s">
        <v>637</v>
      </c>
      <c r="BZ226" s="91" t="s">
        <v>645</v>
      </c>
      <c r="CA226" s="91" t="s">
        <v>639</v>
      </c>
      <c r="CB226" s="91" t="s">
        <v>637</v>
      </c>
      <c r="CC226" s="19" t="str">
        <f t="shared" si="6"/>
        <v>7890</v>
      </c>
    </row>
    <row r="227" spans="77:81" ht="42.75" x14ac:dyDescent="0.25">
      <c r="BY227" s="91" t="s">
        <v>637</v>
      </c>
      <c r="BZ227" s="91" t="s">
        <v>646</v>
      </c>
      <c r="CA227" s="91" t="s">
        <v>639</v>
      </c>
      <c r="CB227" s="91" t="s">
        <v>637</v>
      </c>
    </row>
    <row r="228" spans="77:81" ht="42.75" x14ac:dyDescent="0.25">
      <c r="BY228" s="91" t="s">
        <v>637</v>
      </c>
      <c r="BZ228" s="91" t="s">
        <v>647</v>
      </c>
      <c r="CA228" s="91" t="s">
        <v>639</v>
      </c>
      <c r="CB228" s="91" t="s">
        <v>637</v>
      </c>
    </row>
  </sheetData>
  <sheetProtection sheet="1" formatCells="0" formatColumns="0" formatRows="0"/>
  <mergeCells count="78">
    <mergeCell ref="B40:N40"/>
    <mergeCell ref="A37:D37"/>
    <mergeCell ref="B41:N41"/>
    <mergeCell ref="J30:K30"/>
    <mergeCell ref="H29:I29"/>
    <mergeCell ref="H30:I30"/>
    <mergeCell ref="F29:G29"/>
    <mergeCell ref="F30:G30"/>
    <mergeCell ref="J29:K29"/>
    <mergeCell ref="D30:E30"/>
    <mergeCell ref="A39:N39"/>
    <mergeCell ref="D29:E29"/>
    <mergeCell ref="J28:K28"/>
    <mergeCell ref="A21:E21"/>
    <mergeCell ref="A22:E22"/>
    <mergeCell ref="A23:E23"/>
    <mergeCell ref="A24:E24"/>
    <mergeCell ref="A25:G25"/>
    <mergeCell ref="H22:J22"/>
    <mergeCell ref="H23:J23"/>
    <mergeCell ref="D27:K27"/>
    <mergeCell ref="H28:I28"/>
    <mergeCell ref="F28:G28"/>
    <mergeCell ref="D28:E28"/>
    <mergeCell ref="H25:J25"/>
    <mergeCell ref="K25:L25"/>
    <mergeCell ref="F21:G21"/>
    <mergeCell ref="F22:G22"/>
    <mergeCell ref="M22:N22"/>
    <mergeCell ref="M23:N23"/>
    <mergeCell ref="M24:N24"/>
    <mergeCell ref="M25:N25"/>
    <mergeCell ref="F23:G23"/>
    <mergeCell ref="F24:G24"/>
    <mergeCell ref="K22:L22"/>
    <mergeCell ref="K23:L23"/>
    <mergeCell ref="K24:L24"/>
    <mergeCell ref="H24:J24"/>
    <mergeCell ref="J15:L15"/>
    <mergeCell ref="F14:I14"/>
    <mergeCell ref="L14:N14"/>
    <mergeCell ref="B14:D14"/>
    <mergeCell ref="M21:N21"/>
    <mergeCell ref="K21:L21"/>
    <mergeCell ref="H21:J21"/>
    <mergeCell ref="J14:K14"/>
    <mergeCell ref="L6:N6"/>
    <mergeCell ref="I7:K7"/>
    <mergeCell ref="L7:N7"/>
    <mergeCell ref="A18:B18"/>
    <mergeCell ref="B15:D15"/>
    <mergeCell ref="F15:I15"/>
    <mergeCell ref="B12:D12"/>
    <mergeCell ref="K12:N12"/>
    <mergeCell ref="G12:H12"/>
    <mergeCell ref="I12:J12"/>
    <mergeCell ref="M15:N15"/>
    <mergeCell ref="M18:N18"/>
    <mergeCell ref="C18:E18"/>
    <mergeCell ref="I18:K18"/>
    <mergeCell ref="F18:H18"/>
    <mergeCell ref="B2:C2"/>
    <mergeCell ref="D2:E2"/>
    <mergeCell ref="I11:J11"/>
    <mergeCell ref="G2:H2"/>
    <mergeCell ref="F6:H6"/>
    <mergeCell ref="F7:H7"/>
    <mergeCell ref="B11:D11"/>
    <mergeCell ref="E11:F11"/>
    <mergeCell ref="I6:K6"/>
    <mergeCell ref="A6:D6"/>
    <mergeCell ref="A7:D7"/>
    <mergeCell ref="K11:N11"/>
    <mergeCell ref="M20:N20"/>
    <mergeCell ref="K20:L20"/>
    <mergeCell ref="H20:J20"/>
    <mergeCell ref="F20:G20"/>
    <mergeCell ref="A20:E20"/>
  </mergeCells>
  <dataValidations disablePrompts="1" count="6">
    <dataValidation allowBlank="1" showInputMessage="1" showErrorMessage="1" promptTitle="Expediente" prompt="Escribir el número de expediente" sqref="C12" xr:uid="{00000000-0002-0000-0000-000000000000}"/>
    <dataValidation type="list" allowBlank="1" showInputMessage="1" showErrorMessage="1" sqref="C18:E18" xr:uid="{00000000-0002-0000-0000-000001000000}">
      <formula1>$CE$2:$CE$4</formula1>
    </dataValidation>
    <dataValidation type="list" allowBlank="1" showInputMessage="1" showErrorMessage="1" sqref="L3" xr:uid="{00000000-0002-0000-0000-000002000000}">
      <formula1>"Leña, Carbón, Leña y carbón"</formula1>
    </dataValidation>
    <dataValidation type="list" allowBlank="1" showInputMessage="1" showErrorMessage="1" sqref="F21:F24" xr:uid="{00000000-0002-0000-0000-000003000000}">
      <formula1>"Leña, Carbón, Leña-Carbón"</formula1>
    </dataValidation>
    <dataValidation type="list" allowBlank="1" showInputMessage="1" showErrorMessage="1" sqref="I7:J7" xr:uid="{00000000-0002-0000-0000-000004000000}">
      <formula1>$BZ$2:$BZ$226</formula1>
    </dataValidation>
    <dataValidation type="list" allowBlank="1" showInputMessage="1" showErrorMessage="1" sqref="A21:A24" xr:uid="{00000000-0002-0000-0000-000005000000}">
      <formula1>$BE$3:$BE$99</formula1>
    </dataValidation>
  </dataValidations>
  <printOptions horizontalCentered="1"/>
  <pageMargins left="0.55118110236220474" right="0.55118110236220474" top="1.5748031496062993" bottom="0.74803149606299213" header="0.31496062992125984" footer="0.31496062992125984"/>
  <pageSetup paperSize="9" scale="65" orientation="portrait" r:id="rId1"/>
  <headerFooter>
    <oddHeader>&amp;L
&amp;G
&amp;"Arial Rounded MT Bold,Negrita"&amp;12SOLICITUD SUBPRODUCTOS LEÑA/CARBON-SM-&amp;C
&amp;R
&amp;G</oddHeader>
  </headerFooter>
  <legacy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SOLICITUD_LEÑA_CARBÓN</vt:lpstr>
      <vt:lpstr>SOLICITUD_LEÑA_CARBÓN!Área_de_impresión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2024-02-16T20:06:56Z</dcterms:modified>
</cp:coreProperties>
</file>